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0" yWindow="3930" windowWidth="8895" windowHeight="4815" activeTab="0"/>
  </bookViews>
  <sheets>
    <sheet name="Title" sheetId="1" r:id="rId1"/>
    <sheet name="Preface" sheetId="2" r:id="rId2"/>
    <sheet name="framework" sheetId="3" r:id="rId3"/>
    <sheet name="Impact at point c" sheetId="4" r:id="rId4"/>
    <sheet name="Solution of impulse at point c" sheetId="5" r:id="rId5"/>
    <sheet name="Rotation speed" sheetId="6" r:id="rId6"/>
    <sheet name="Force to log frame" sheetId="7" r:id="rId7"/>
    <sheet name="Diameter of ropes" sheetId="8" r:id="rId8"/>
    <sheet name="Allowable load" sheetId="9" r:id="rId9"/>
    <sheet name="Case study" sheetId="10" r:id="rId10"/>
    <sheet name="Conclusion" sheetId="11" r:id="rId11"/>
  </sheets>
  <definedNames>
    <definedName name="_xlnm.Print_Area" localSheetId="9">'Case study'!$B$79:$L$165</definedName>
  </definedNames>
  <calcPr fullCalcOnLoad="1"/>
</workbook>
</file>

<file path=xl/sharedStrings.xml><?xml version="1.0" encoding="utf-8"?>
<sst xmlns="http://schemas.openxmlformats.org/spreadsheetml/2006/main" count="425" uniqueCount="379">
  <si>
    <t>cm</t>
  </si>
  <si>
    <t>kg</t>
  </si>
  <si>
    <t>deg</t>
  </si>
  <si>
    <t>%</t>
  </si>
  <si>
    <t>thm0</t>
  </si>
  <si>
    <t>thm1</t>
  </si>
  <si>
    <t>M</t>
  </si>
  <si>
    <t>r1</t>
  </si>
  <si>
    <t>E</t>
  </si>
  <si>
    <t>g</t>
  </si>
  <si>
    <t>safty factor</t>
  </si>
  <si>
    <t>max strain ratio</t>
  </si>
  <si>
    <t>U</t>
  </si>
  <si>
    <t>N*m</t>
  </si>
  <si>
    <t>N/m^2</t>
  </si>
  <si>
    <t>m</t>
  </si>
  <si>
    <t>H</t>
  </si>
  <si>
    <t>m</t>
  </si>
  <si>
    <t>msr</t>
  </si>
  <si>
    <t>sf</t>
  </si>
  <si>
    <t>kinetic energy</t>
  </si>
  <si>
    <t>gravity acceleration</t>
  </si>
  <si>
    <t>initial tilt angle of r1</t>
  </si>
  <si>
    <t>tilt angle of r1</t>
  </si>
  <si>
    <t xml:space="preserve">   thm0 : initial tilt angle of r1       thm1 : tilt angle of r1</t>
  </si>
  <si>
    <t>N*m</t>
  </si>
  <si>
    <t>tha</t>
  </si>
  <si>
    <t>tham</t>
  </si>
  <si>
    <t>Impact at point c</t>
  </si>
  <si>
    <t>just befor impact</t>
  </si>
  <si>
    <t>wo=d(thm)/dt</t>
  </si>
  <si>
    <t xml:space="preserve">wo: rotation speed of thm befor impact </t>
  </si>
  <si>
    <t>Vmo: velocity of center of gravity befor impact</t>
  </si>
  <si>
    <t>Vao=  (Vaoj * j  + Vaok * k)</t>
  </si>
  <si>
    <t xml:space="preserve">Vaoj = -(r1*wo* sin(tha+tham) + wo*r2*sin(tha)) </t>
  </si>
  <si>
    <t>Vaok = r1*wo* cos(tha+tham) + wo*r2*cos(tha)</t>
  </si>
  <si>
    <t>just after impact</t>
  </si>
  <si>
    <t xml:space="preserve"> </t>
  </si>
  <si>
    <t>j :  unit vector parallel to r3</t>
  </si>
  <si>
    <t>tham : constant</t>
  </si>
  <si>
    <t>k :  unit vector perpendicular to r3</t>
  </si>
  <si>
    <t>M*(Vm-Vmo) = J</t>
  </si>
  <si>
    <t>MI*(w - wo) = -r2*J * sin(tha)</t>
  </si>
  <si>
    <t>Vm = Vmo + J/M</t>
  </si>
  <si>
    <t>w=d(thm)/dt</t>
  </si>
  <si>
    <t>J : impulse      J = J   (Others are similar)</t>
  </si>
  <si>
    <t>MI:moment inertia</t>
  </si>
  <si>
    <t>w: rotation speed of thm after impact</t>
  </si>
  <si>
    <t>Vm: velocity of center of gravity after impact</t>
  </si>
  <si>
    <t>Va: velocity of point a after impact</t>
  </si>
  <si>
    <t>Vmo=</t>
  </si>
  <si>
    <t>-r1*wo * sin(tha+tham) * j</t>
  </si>
  <si>
    <t>+  r1*wo * cos(tha+tham) * k</t>
  </si>
  <si>
    <t xml:space="preserve">Va = </t>
  </si>
  <si>
    <t xml:space="preserve">   Vm+</t>
  </si>
  <si>
    <t>-w*r2*sin(tha) * j</t>
  </si>
  <si>
    <t>+  w*r2*cos(tha) * k</t>
  </si>
  <si>
    <t xml:space="preserve">    = Vmo + J/M +</t>
  </si>
  <si>
    <t>-w*r2*SIN(tha) * j</t>
  </si>
  <si>
    <t xml:space="preserve">    = </t>
  </si>
  <si>
    <t>(-r1*wo* SIN(tha+tham) +J/M - w*r2*sin(tha)) * j</t>
  </si>
  <si>
    <t>+(r1*wo* cos(tha+tham) +w*r2*cos(tha)) * k</t>
  </si>
  <si>
    <t>-r1*wo* sin(tha+tham) +J/M - w*r2*sin(tha) = 0</t>
  </si>
  <si>
    <t>w = -r2*J * sin(tha)/MI +wo</t>
  </si>
  <si>
    <t>-r1*wo* sin(tha+tham) +J/M - (-r2*J * sin(tha)/MI +wo)*r2*sin(tha) = 0</t>
  </si>
  <si>
    <t>J*((1/M)+(r2^2/MI)*sin(tha)*sin(tha))  - wo*r2*sin(tha) = r1*wo* sin(tha+tham)</t>
  </si>
  <si>
    <t>r1*wo* sin(tha+tham) + wo*r2*sin(tha)</t>
  </si>
  <si>
    <t>(1/M)+(r2^2/MI)*(sin(tha))^2</t>
  </si>
  <si>
    <t xml:space="preserve">   =</t>
  </si>
  <si>
    <t>-Vaoj * Mc</t>
  </si>
  <si>
    <t>energy befor impact</t>
  </si>
  <si>
    <t>energy after impact</t>
  </si>
  <si>
    <t>chenge of energy</t>
  </si>
  <si>
    <t xml:space="preserve">   = J^2*[(1/2*M) + (r2^2/(2*MI)*(sin(tha))^2] - J*[r1*wo*sin(tha+tham) + wo*r2*sin(tha) ]</t>
  </si>
  <si>
    <t xml:space="preserve">   = (1/2)*J ^2/Mc   - J ^2 / Mc</t>
  </si>
  <si>
    <t xml:space="preserve">   = -(1/2)*J ^2/Mc </t>
  </si>
  <si>
    <t>Change of angular momentum around point c</t>
  </si>
  <si>
    <t>befor impact</t>
  </si>
  <si>
    <t>after impact</t>
  </si>
  <si>
    <t>Change of angular momentum</t>
  </si>
  <si>
    <t>Lc - Lco =  J*r2*sin(tha) + (w-wo)*MI = J*r2*sin(tha) -J*r2*sin(tha)</t>
  </si>
  <si>
    <t xml:space="preserve">            = 0</t>
  </si>
  <si>
    <t xml:space="preserve">Change of Kinetic energy </t>
  </si>
  <si>
    <t>K-Ko = (M/2)*((J/M)^2-2*(J/M)*r1*wo*sin(tha+tham)  + (MI/2)*[((r2/MI)*J*sin(tha))^2 - 2*wo*(r2/MI)*J*sin(tha)   ]</t>
  </si>
  <si>
    <t>Ko=M*g*r1*(sin(thm0)-sin(thm1))</t>
  </si>
  <si>
    <t>absobed energy by ropes(shock energy)</t>
  </si>
  <si>
    <t xml:space="preserve">     K : kinetic energy after impact</t>
  </si>
  <si>
    <t>thrb1</t>
  </si>
  <si>
    <t>thrb2</t>
  </si>
  <si>
    <t>thrn</t>
  </si>
  <si>
    <t>Ko =( 1/2)*Mib*wo^2</t>
  </si>
  <si>
    <t>Mib =MI+M*r1^2</t>
  </si>
  <si>
    <t>wo=sqrt(Ko*2/Mib)</t>
  </si>
  <si>
    <t>U=Un+Ub</t>
  </si>
  <si>
    <t>Fb = 4*Pb*sin(thrb2)</t>
  </si>
  <si>
    <t>Fn = 4*Pn</t>
  </si>
  <si>
    <t>Fb*sin(thrb1)=Fn*sin(thrn)</t>
  </si>
  <si>
    <t>Un=4*(1/2)*Pn*yn</t>
  </si>
  <si>
    <t>Ub=4*(1/2)*Pb*yb</t>
  </si>
  <si>
    <t>F = Fb*cos(thrb1)+Fn*cos(thrn)</t>
  </si>
  <si>
    <t>Pn=Fn/4</t>
  </si>
  <si>
    <t>Pb=Fb/(4*sin(thrb2))</t>
  </si>
  <si>
    <t xml:space="preserve">  = 2*yn* Fn/4  +  2*yb*Fb/(4*sin(thrb2))</t>
  </si>
  <si>
    <t>yn =  Lrn*(msr/100)/sf</t>
  </si>
  <si>
    <t>yb =  Lrb*(msr/100)/sf</t>
  </si>
  <si>
    <t>yn= Pn*Lrn/(E*An)</t>
  </si>
  <si>
    <t xml:space="preserve">      Pn : neck rope tension  </t>
  </si>
  <si>
    <t xml:space="preserve">      E : Young's modulus    An : sectional area of one neck rope</t>
  </si>
  <si>
    <t>yb= Pb*Lrb/(E*Ab)</t>
  </si>
  <si>
    <t xml:space="preserve">      Pb : back rope tension  </t>
  </si>
  <si>
    <t xml:space="preserve">      E : Young's modulus    Ab : sectional area of one back rope</t>
  </si>
  <si>
    <t>An=Pn*Lrn/(E*yn)</t>
  </si>
  <si>
    <t>Ab=Pb*Lrb/(E*yb)</t>
  </si>
  <si>
    <t xml:space="preserve">U=K -Ko =  (1/2)*J ^2/Mc </t>
  </si>
  <si>
    <t>J</t>
  </si>
  <si>
    <t xml:space="preserve">Mc </t>
  </si>
  <si>
    <t>kg*m^2</t>
  </si>
  <si>
    <t>kg*m^2</t>
  </si>
  <si>
    <t xml:space="preserve">kg </t>
  </si>
  <si>
    <t>N*sec</t>
  </si>
  <si>
    <t>r2</t>
  </si>
  <si>
    <t>pi</t>
  </si>
  <si>
    <t>wo</t>
  </si>
  <si>
    <t>Ko</t>
  </si>
  <si>
    <t>rad/sec</t>
  </si>
  <si>
    <t>yn</t>
  </si>
  <si>
    <t>yb</t>
  </si>
  <si>
    <t>Lrn</t>
  </si>
  <si>
    <t>Lrb</t>
  </si>
  <si>
    <t>F</t>
  </si>
  <si>
    <t>deg</t>
  </si>
  <si>
    <t>Fn</t>
  </si>
  <si>
    <t>Fb</t>
  </si>
  <si>
    <t>Pn</t>
  </si>
  <si>
    <t>Pb</t>
  </si>
  <si>
    <t>Ab</t>
  </si>
  <si>
    <t>An</t>
  </si>
  <si>
    <t>sectional area of one neck rope</t>
  </si>
  <si>
    <t>sectional area of one back rope</t>
  </si>
  <si>
    <t>diameter of neck rope</t>
  </si>
  <si>
    <t>dn</t>
  </si>
  <si>
    <t>db</t>
  </si>
  <si>
    <t>diameter of back rope</t>
  </si>
  <si>
    <t xml:space="preserve">  =(1/2)*yn*F*(Rfn)  + (1/2)*yb*F*(Rfb)/(sin(thrb2))</t>
  </si>
  <si>
    <t>F=U /[(1/2)*yn*(Rfn)  + (1/2)*yb*(Rfb)/(sin(thrb2))]</t>
  </si>
  <si>
    <t>Rfn</t>
  </si>
  <si>
    <t>Rfb</t>
  </si>
  <si>
    <t>Fb/Fn = sin(thrn)/sin(thrb1)</t>
  </si>
  <si>
    <t xml:space="preserve">   = Fn*(sin(thrn)/sin(thrb1))*cos(thrb1)+Fn*cos(thrn)</t>
  </si>
  <si>
    <t>N</t>
  </si>
  <si>
    <t>m^2</t>
  </si>
  <si>
    <t>m/sec^2</t>
  </si>
  <si>
    <t>th1</t>
  </si>
  <si>
    <t>deg</t>
  </si>
  <si>
    <t>La</t>
  </si>
  <si>
    <t>m</t>
  </si>
  <si>
    <t>d</t>
  </si>
  <si>
    <t xml:space="preserve">the biggest unfinished </t>
  </si>
  <si>
    <t>the smallest</t>
  </si>
  <si>
    <t>(shock energy)</t>
  </si>
  <si>
    <t>rotation</t>
  </si>
  <si>
    <t>Vao: velocity of point 'a' befor impact</t>
  </si>
  <si>
    <t xml:space="preserve">Vmo = r1*wo  </t>
  </si>
  <si>
    <t>(2)</t>
  </si>
  <si>
    <t>(1)</t>
  </si>
  <si>
    <t>(5)</t>
  </si>
  <si>
    <t>(6)</t>
  </si>
  <si>
    <t>(7)</t>
  </si>
  <si>
    <t>(8)</t>
  </si>
  <si>
    <t>(9)</t>
  </si>
  <si>
    <t>(10)</t>
  </si>
  <si>
    <t>(11)</t>
  </si>
  <si>
    <t>(12)</t>
  </si>
  <si>
    <t>(14)</t>
  </si>
  <si>
    <t>(15)</t>
  </si>
  <si>
    <t>(16)</t>
  </si>
  <si>
    <t>(17)</t>
  </si>
  <si>
    <t>(18)</t>
  </si>
  <si>
    <t>Va perpendiculars to r3    (7) results in</t>
  </si>
  <si>
    <t xml:space="preserve"> (4) results in</t>
  </si>
  <si>
    <t>(3)</t>
  </si>
  <si>
    <t>(4)</t>
  </si>
  <si>
    <t>(10)(11)(3) results in</t>
  </si>
  <si>
    <t>(13)</t>
  </si>
  <si>
    <t>(19)</t>
  </si>
  <si>
    <t xml:space="preserve">From (14)(15)(13) </t>
  </si>
  <si>
    <t>From (5)(6)(11)</t>
  </si>
  <si>
    <t>From(1)</t>
  </si>
  <si>
    <t>From(17)(5)</t>
  </si>
  <si>
    <t>From(18)(4)</t>
  </si>
  <si>
    <t>Ko= (M/2)*(Vmo)^2 + (MI/2)*wo^2 = (M/2)*(r1*wo)^2 + (MI/2)*wo^2</t>
  </si>
  <si>
    <t>K=(M/2)*(Vm)^2  + (MI/2)*w^2</t>
  </si>
  <si>
    <t xml:space="preserve">      = -M*r1*wo*sin(tha+than)*r2*sin(tha) + M*r1*wo*cos(tha+than)*(r3-r2*cos(tha) +MI*wo</t>
  </si>
  <si>
    <t xml:space="preserve">  =(M/2)*[((M/J)-r1*wo*sin(tha+tham))^2 + (r1*wo*cos(tha+tham))^2] + (MI/2)*(wo - (r2/MI)*J*sin(tha))^2</t>
  </si>
  <si>
    <t>Lco = -M*Vmo*sin(tha+than)*r2*sin(tha) + M*Vmo*cos(tha+than)*(r3-r2*cos(tha) +MI*wo</t>
  </si>
  <si>
    <t xml:space="preserve">    = (J -M*r1*wo*sin(tha+than))*r2*sin(tha) + M*r1*wo*cos(tha+than)*(r3-r2*cos(tha) +MI*w </t>
  </si>
  <si>
    <t xml:space="preserve">Lc = (M*Vm)*r2*sin(tha) + M*Vm*cos(tha+than)*(r3-r2*cos(tha) +MI*w </t>
  </si>
  <si>
    <t>J : impulse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</si>
  <si>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</si>
  <si>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</si>
  <si>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</si>
  <si>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</si>
  <si>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</si>
  <si>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</si>
  <si>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</si>
  <si>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</si>
  <si>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</si>
  <si>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</si>
  <si>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</si>
  <si>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</si>
  <si>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</si>
  <si>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</si>
  <si>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</si>
  <si>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</si>
  <si>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</si>
  <si>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</si>
  <si>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</si>
  <si>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</si>
  <si>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</si>
  <si>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</si>
  <si>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</si>
  <si>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</si>
  <si>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</si>
  <si>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</si>
  <si>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MI=((2 * r1) ^ 2 + r5 ^ 2) * M / 12</t>
  </si>
  <si>
    <t xml:space="preserve">   Ko :  kinetic energy befor impact  r1: distance between center of garavity and base</t>
  </si>
  <si>
    <t xml:space="preserve">   g : gravity acceleration  </t>
  </si>
  <si>
    <t>Mib : moment inertia around point b</t>
  </si>
  <si>
    <t>(46)</t>
  </si>
  <si>
    <t xml:space="preserve">     U : absobed energy by ropes(shock energy)   J :  impulse</t>
  </si>
  <si>
    <t>From (13)(16)</t>
  </si>
  <si>
    <t xml:space="preserve">   Un : absobed energy by neck rope  Pn : strain force of neck rope</t>
  </si>
  <si>
    <t xml:space="preserve">   Un : absobed energy by back rope  Pn : strain force of back rope</t>
  </si>
  <si>
    <t>From (30)</t>
  </si>
  <si>
    <t xml:space="preserve">   = Fb*((sin(thrb1)/sin(thrn))*cos(thrn)+cos(thrb1))</t>
  </si>
  <si>
    <t>From (28)(29)(33)(35)(37)(38)(39)(40)</t>
  </si>
  <si>
    <t>Lb</t>
  </si>
  <si>
    <t>m</t>
  </si>
  <si>
    <t>mhight</t>
  </si>
  <si>
    <t>hight of miniture model</t>
  </si>
  <si>
    <t>kg</t>
  </si>
  <si>
    <t>(47)</t>
  </si>
  <si>
    <t>mhight : hight of miniature model</t>
  </si>
  <si>
    <t>allowable load</t>
  </si>
  <si>
    <t>Lall</t>
  </si>
  <si>
    <t>Lmini</t>
  </si>
  <si>
    <t>ton</t>
  </si>
  <si>
    <t>Lall : allowable load[ton]</t>
  </si>
  <si>
    <t>ton</t>
  </si>
  <si>
    <t>moai's weight</t>
  </si>
  <si>
    <t>M/1000</t>
  </si>
  <si>
    <t>test load of miniture model</t>
  </si>
  <si>
    <t>Lmini : test load of miniature model[kg]</t>
  </si>
  <si>
    <t>(13)</t>
  </si>
  <si>
    <t>(25)</t>
  </si>
  <si>
    <t>Fn=F/((sin(thrn)/sin(thrb1))*cos(thrb1)+cos(thrn))  = F*Rfn</t>
  </si>
  <si>
    <t>Fb=F/((sin(thrb1)/sin(thrn))*cos(thrn)+cos(thrb1))  = F*Rfb</t>
  </si>
  <si>
    <t xml:space="preserve">   Rfn = 1/((sin(thrn)/sin(thrb1))*cos(thrb1)+cos(thrn))</t>
  </si>
  <si>
    <t xml:space="preserve">   Rfb = 1/((sin(thrb1)/sin(thrn))*cos(thrn)+cos(thrb1))</t>
  </si>
  <si>
    <t>(37)</t>
  </si>
  <si>
    <t>(45)</t>
  </si>
  <si>
    <t>dn = sqr(An/pi)*2*100</t>
  </si>
  <si>
    <t>db = sqr(Ab/pi)*2*100</t>
  </si>
  <si>
    <t>(48)</t>
  </si>
  <si>
    <t>(49)</t>
  </si>
  <si>
    <t>Lw</t>
  </si>
  <si>
    <t>Load for wodden stracture</t>
  </si>
  <si>
    <t>Lw = F/(g*1000)</t>
  </si>
  <si>
    <t>(50)</t>
  </si>
  <si>
    <t>Msq</t>
  </si>
  <si>
    <t>Mcb</t>
  </si>
  <si>
    <t>(51)</t>
  </si>
  <si>
    <t>(52)</t>
  </si>
  <si>
    <t>propotional weight of cubic</t>
  </si>
  <si>
    <t>propotional weight of square</t>
  </si>
  <si>
    <t>formula</t>
  </si>
  <si>
    <t>unit</t>
  </si>
  <si>
    <t>item</t>
  </si>
  <si>
    <t>Id</t>
  </si>
  <si>
    <t>r5</t>
  </si>
  <si>
    <t>MI</t>
  </si>
  <si>
    <t>Mib</t>
  </si>
  <si>
    <t>tham</t>
  </si>
  <si>
    <t>tha</t>
  </si>
  <si>
    <t>distance between center of garavity and point b</t>
  </si>
  <si>
    <t>distance between center of garavity and point 'a'</t>
  </si>
  <si>
    <t>the circular constant</t>
  </si>
  <si>
    <t>MI : moment inertia    r5 : thickness  M : weight</t>
  </si>
  <si>
    <t>thickness of moai</t>
  </si>
  <si>
    <t>moment inertia</t>
  </si>
  <si>
    <t>moment inertia around point b</t>
  </si>
  <si>
    <t>Mc : effective weight  = 1/[(1/M)+(r2^2/MI)*(sin(tha))^2]</t>
  </si>
  <si>
    <t xml:space="preserve">effective weight </t>
  </si>
  <si>
    <t xml:space="preserve"> impulse</t>
  </si>
  <si>
    <t>angle between r1 and r2</t>
  </si>
  <si>
    <t>angle between r2 and r3</t>
  </si>
  <si>
    <t>length of neck rope</t>
  </si>
  <si>
    <t>length of back rope</t>
  </si>
  <si>
    <t xml:space="preserve">neck rope strain   </t>
  </si>
  <si>
    <t xml:space="preserve">back rope strain   </t>
  </si>
  <si>
    <t>angle1 of back rope</t>
  </si>
  <si>
    <t>angle2 of back rope</t>
  </si>
  <si>
    <t>angle of neck rope</t>
  </si>
  <si>
    <t>retio of neck rope force</t>
  </si>
  <si>
    <t>retio of back rope force</t>
  </si>
  <si>
    <t xml:space="preserve">neck rope tension  </t>
  </si>
  <si>
    <t xml:space="preserve">back rope tension  </t>
  </si>
  <si>
    <t xml:space="preserve">   Fb : force of back ropes    Fn : force of neck ropes</t>
  </si>
  <si>
    <t>force of neck ropes</t>
  </si>
  <si>
    <t>force of back ropes</t>
  </si>
  <si>
    <t>angle of log frame</t>
  </si>
  <si>
    <t>lower length of log frame</t>
  </si>
  <si>
    <t>force to log frame</t>
  </si>
  <si>
    <t>F : force to log frame</t>
  </si>
  <si>
    <t>log frame</t>
  </si>
  <si>
    <t>An : sectional area of one neck rope</t>
  </si>
  <si>
    <t>Ab : sectional area of one back rope</t>
  </si>
  <si>
    <t>dn : diameter of neck rope</t>
  </si>
  <si>
    <t>db : diameter of back rope</t>
  </si>
  <si>
    <t xml:space="preserve">     Lw : Load for log frame[ton]</t>
  </si>
  <si>
    <t xml:space="preserve">rotation speed of thm befor impact </t>
  </si>
  <si>
    <t xml:space="preserve">wo : rotation speed of thm befor impact </t>
  </si>
  <si>
    <t xml:space="preserve">      yb : back rope strain Lrb : back rope length    msr : max strain ratio  sf : safety factor</t>
  </si>
  <si>
    <t xml:space="preserve">      yn : neck rope strain     Lrn : neck rope length     msr : max strain ratio  sf : safety factor</t>
  </si>
  <si>
    <t>Lall = Lmini*(H/mhight)^2 /1000</t>
  </si>
  <si>
    <t>Msq  = 5.2*(H/3)^2</t>
  </si>
  <si>
    <t>Mcb = 5.2*(H/3)^3</t>
  </si>
  <si>
    <t>Solution of impulse at point c</t>
  </si>
  <si>
    <t>Case study</t>
  </si>
  <si>
    <t>Conclusion</t>
  </si>
  <si>
    <t>Therefor, the log frame is strong enough to support the moai to walk in also case of giant moai (22meter high)</t>
  </si>
  <si>
    <t>From this issue, we can know that "taller moai is slender".</t>
  </si>
  <si>
    <t>Since allowable load is proportionate to square of size</t>
  </si>
  <si>
    <t>This issue comes from the rope's flexibility.</t>
  </si>
  <si>
    <t xml:space="preserve">The moderate rope's thickness absoves shock energy , but too thick ropes will brake the log frame. </t>
  </si>
  <si>
    <t>the biggest standing</t>
  </si>
  <si>
    <t>the smallest      3meter high</t>
  </si>
  <si>
    <t>the biggest unfinished    22meter high</t>
  </si>
  <si>
    <t>the biggest standing    10 meter high</t>
  </si>
  <si>
    <t>Miniature test</t>
  </si>
  <si>
    <t>I tested strength of miniature log frame.</t>
  </si>
  <si>
    <t xml:space="preserve">My body's weight is 78kg   174cm high. </t>
  </si>
  <si>
    <t>The miniture frame's longer log is 37cm long</t>
  </si>
  <si>
    <t>The log's diameter is 16mm.</t>
  </si>
  <si>
    <t xml:space="preserve">The log frame was strong enough to support my weight. </t>
  </si>
  <si>
    <t>The logs are timbered by cotton strings.</t>
  </si>
  <si>
    <t>La : 18cm</t>
  </si>
  <si>
    <t>Lb : 19cm</t>
  </si>
  <si>
    <t>d :  16mm</t>
  </si>
  <si>
    <t>th1: 38deg</t>
  </si>
  <si>
    <t>matrial : wood</t>
  </si>
  <si>
    <t>This frame is for a 22cm high moai.</t>
  </si>
  <si>
    <t>Rotation speed</t>
  </si>
  <si>
    <t>Force to log frame</t>
  </si>
  <si>
    <t>Diameter of ropes</t>
  </si>
  <si>
    <t>Allowable load</t>
  </si>
  <si>
    <t xml:space="preserve">    Msq : propotional weight of square</t>
  </si>
  <si>
    <t xml:space="preserve">    Mcb : propotional weight of cubic</t>
  </si>
  <si>
    <t>H : moai's hight</t>
  </si>
  <si>
    <t>Lmini : 78kg</t>
  </si>
  <si>
    <t>(49)</t>
  </si>
  <si>
    <t>And this issue helps to protect the log frame from braking.</t>
  </si>
  <si>
    <t>Young's modulus of cotton rope</t>
  </si>
  <si>
    <t>upper length of log frame</t>
  </si>
  <si>
    <t>diameter of log</t>
  </si>
  <si>
    <t xml:space="preserve">Estimation of strength of Walking Moai's log frame </t>
  </si>
  <si>
    <t>Tetsuya Nagai</t>
  </si>
  <si>
    <t>http://www.tegakinet.jp/moai.htm</t>
  </si>
  <si>
    <t>tetsuya@tegakinet.jp</t>
  </si>
  <si>
    <t xml:space="preserve">The biggest standing moai  is 10 meter high, 82ton weight.  </t>
  </si>
  <si>
    <t xml:space="preserve">The biggest unfinished moai  is 22 meter high, 400ton weight.  </t>
  </si>
  <si>
    <t>This estimation answers this question.</t>
  </si>
  <si>
    <t>Preface</t>
  </si>
  <si>
    <t>Is the "log frame" strong enough to support these moais to walk ?</t>
  </si>
  <si>
    <t>moai's height</t>
  </si>
  <si>
    <t>From the left gragh, load for log frame is little bit higher than moai's weight but lower than allowable load.</t>
  </si>
  <si>
    <t>From knowledge of strength of materials, we know that allowable load is proportionate to square of size.</t>
  </si>
  <si>
    <t>But the right graph indicates that moai's weight is proportionate to neary square of height.</t>
  </si>
  <si>
    <t>If moai's weight is proportionate to cubic of height, then taller moai is easy to brake log frame.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</si>
</sst>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1" fontId="0" fillId="0" borderId="3" xfId="0" applyNumberFormat="1" applyBorder="1" applyAlignment="1">
      <alignment/>
    </xf>
    <xf numFmtId="11" fontId="0" fillId="0" borderId="1" xfId="0" applyNumberFormat="1" applyBorder="1" applyAlignment="1">
      <alignment/>
    </xf>
    <xf numFmtId="0" fontId="0" fillId="0" borderId="3" xfId="0" applyBorder="1" applyAlignment="1" quotePrefix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 quotePrefix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 quotePrefix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16" applyAlignment="1">
      <alignment horizontal="center"/>
    </xf>
    <xf numFmtId="0" fontId="3" fillId="0" borderId="0" xfId="0" applyFont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365"/>
          <c:w val="0.6955"/>
          <c:h val="0.8425"/>
        </c:manualLayout>
      </c:layout>
      <c:scatterChart>
        <c:scatterStyle val="lineMarker"/>
        <c:varyColors val="0"/>
        <c:ser>
          <c:idx val="1"/>
          <c:order val="0"/>
          <c:tx>
            <c:v>allowable load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'Case study'!$F$13:$H$13</c:f>
              <c:numCache>
                <c:ptCount val="3"/>
                <c:pt idx="0">
                  <c:v>3</c:v>
                </c:pt>
                <c:pt idx="1">
                  <c:v>10</c:v>
                </c:pt>
                <c:pt idx="2">
                  <c:v>22</c:v>
                </c:pt>
              </c:numCache>
            </c:numRef>
          </c:xVal>
          <c:yVal>
            <c:numRef>
              <c:f>'Case study'!$F$60:$H$60</c:f>
              <c:numCache>
                <c:ptCount val="3"/>
                <c:pt idx="0">
                  <c:v>14.50413223140496</c:v>
                </c:pt>
                <c:pt idx="1">
                  <c:v>161.15702479338844</c:v>
                </c:pt>
                <c:pt idx="2">
                  <c:v>780</c:v>
                </c:pt>
              </c:numCache>
            </c:numRef>
          </c:yVal>
          <c:smooth val="0"/>
        </c:ser>
        <c:ser>
          <c:idx val="0"/>
          <c:order val="1"/>
          <c:tx>
            <c:v>Load for log frame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'Case study'!$F$13:$H$13</c:f>
              <c:numCache>
                <c:ptCount val="3"/>
                <c:pt idx="0">
                  <c:v>3</c:v>
                </c:pt>
                <c:pt idx="1">
                  <c:v>10</c:v>
                </c:pt>
                <c:pt idx="2">
                  <c:v>22</c:v>
                </c:pt>
              </c:numCache>
            </c:numRef>
          </c:xVal>
          <c:yVal>
            <c:numRef>
              <c:f>'Case study'!$F$61:$H$61</c:f>
              <c:numCache>
                <c:ptCount val="3"/>
                <c:pt idx="0">
                  <c:v>6.512855114770384</c:v>
                </c:pt>
                <c:pt idx="1">
                  <c:v>102.70271527137915</c:v>
                </c:pt>
                <c:pt idx="2">
                  <c:v>500.98885498233733</c:v>
                </c:pt>
              </c:numCache>
            </c:numRef>
          </c:yVal>
          <c:smooth val="0"/>
        </c:ser>
        <c:ser>
          <c:idx val="2"/>
          <c:order val="2"/>
          <c:tx>
            <c:v>moai's weight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'Case study'!$F$13:$H$13</c:f>
              <c:numCache>
                <c:ptCount val="3"/>
                <c:pt idx="0">
                  <c:v>3</c:v>
                </c:pt>
                <c:pt idx="1">
                  <c:v>10</c:v>
                </c:pt>
                <c:pt idx="2">
                  <c:v>22</c:v>
                </c:pt>
              </c:numCache>
            </c:numRef>
          </c:xVal>
          <c:yVal>
            <c:numRef>
              <c:f>'Case study'!$F$15:$H$15</c:f>
              <c:numCache>
                <c:ptCount val="3"/>
                <c:pt idx="0">
                  <c:v>5.2</c:v>
                </c:pt>
                <c:pt idx="1">
                  <c:v>82</c:v>
                </c:pt>
                <c:pt idx="2">
                  <c:v>400</c:v>
                </c:pt>
              </c:numCache>
            </c:numRef>
          </c:yVal>
          <c:smooth val="0"/>
        </c:ser>
        <c:axId val="57065650"/>
        <c:axId val="43828803"/>
      </c:scatterChart>
      <c:valAx>
        <c:axId val="5706565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hight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43828803"/>
        <c:crosses val="autoZero"/>
        <c:crossBetween val="midCat"/>
        <c:dispUnits/>
      </c:valAx>
      <c:valAx>
        <c:axId val="4382880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ton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70656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08425"/>
          <c:w val="0.2085"/>
          <c:h val="0.68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365"/>
          <c:w val="0.696"/>
          <c:h val="0.843"/>
        </c:manualLayout>
      </c:layout>
      <c:scatterChart>
        <c:scatterStyle val="lineMarker"/>
        <c:varyColors val="0"/>
        <c:ser>
          <c:idx val="1"/>
          <c:order val="0"/>
          <c:tx>
            <c:v>propotional weight of cubic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'Case study'!$F$13:$H$13</c:f>
              <c:numCache>
                <c:ptCount val="3"/>
                <c:pt idx="0">
                  <c:v>3</c:v>
                </c:pt>
                <c:pt idx="1">
                  <c:v>10</c:v>
                </c:pt>
                <c:pt idx="2">
                  <c:v>22</c:v>
                </c:pt>
              </c:numCache>
            </c:numRef>
          </c:xVal>
          <c:yVal>
            <c:numRef>
              <c:f>'Case study'!$F$63:$H$63</c:f>
              <c:numCache>
                <c:ptCount val="3"/>
                <c:pt idx="0">
                  <c:v>5.2</c:v>
                </c:pt>
                <c:pt idx="1">
                  <c:v>192.59259259259264</c:v>
                </c:pt>
                <c:pt idx="2">
                  <c:v>2050.725925925926</c:v>
                </c:pt>
              </c:numCache>
            </c:numRef>
          </c:yVal>
          <c:smooth val="0"/>
        </c:ser>
        <c:ser>
          <c:idx val="2"/>
          <c:order val="1"/>
          <c:tx>
            <c:v>moai's weight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'Case study'!$F$13:$H$13</c:f>
              <c:numCache>
                <c:ptCount val="3"/>
                <c:pt idx="0">
                  <c:v>3</c:v>
                </c:pt>
                <c:pt idx="1">
                  <c:v>10</c:v>
                </c:pt>
                <c:pt idx="2">
                  <c:v>22</c:v>
                </c:pt>
              </c:numCache>
            </c:numRef>
          </c:xVal>
          <c:yVal>
            <c:numRef>
              <c:f>'Case study'!$F$15:$H$15</c:f>
              <c:numCache>
                <c:ptCount val="3"/>
                <c:pt idx="0">
                  <c:v>5.2</c:v>
                </c:pt>
                <c:pt idx="1">
                  <c:v>82</c:v>
                </c:pt>
                <c:pt idx="2">
                  <c:v>400</c:v>
                </c:pt>
              </c:numCache>
            </c:numRef>
          </c:yVal>
          <c:smooth val="0"/>
        </c:ser>
        <c:ser>
          <c:idx val="0"/>
          <c:order val="2"/>
          <c:tx>
            <c:v>propotional weight of square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'Case study'!$F$13:$H$13</c:f>
              <c:numCache>
                <c:ptCount val="3"/>
                <c:pt idx="0">
                  <c:v>3</c:v>
                </c:pt>
                <c:pt idx="1">
                  <c:v>10</c:v>
                </c:pt>
                <c:pt idx="2">
                  <c:v>22</c:v>
                </c:pt>
              </c:numCache>
            </c:numRef>
          </c:xVal>
          <c:yVal>
            <c:numRef>
              <c:f>'Case study'!$F$62:$H$62</c:f>
              <c:numCache>
                <c:ptCount val="3"/>
                <c:pt idx="0">
                  <c:v>5.2</c:v>
                </c:pt>
                <c:pt idx="1">
                  <c:v>57.777777777777786</c:v>
                </c:pt>
                <c:pt idx="2">
                  <c:v>279.64444444444445</c:v>
                </c:pt>
              </c:numCache>
            </c:numRef>
          </c:yVal>
          <c:smooth val="0"/>
        </c:ser>
        <c:axId val="58914908"/>
        <c:axId val="60472125"/>
      </c:scatterChart>
      <c:valAx>
        <c:axId val="5891490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hight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60472125"/>
        <c:crosses val="autoZero"/>
        <c:crossBetween val="midCat"/>
        <c:dispUnits/>
      </c:valAx>
      <c:valAx>
        <c:axId val="6047212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ton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89149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5"/>
          <c:y val="0.06925"/>
          <c:w val="0.23775"/>
          <c:h val="0.68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9</xdr:row>
      <xdr:rowOff>104775</xdr:rowOff>
    </xdr:from>
    <xdr:to>
      <xdr:col>3</xdr:col>
      <xdr:colOff>590550</xdr:colOff>
      <xdr:row>24</xdr:row>
      <xdr:rowOff>76200</xdr:rowOff>
    </xdr:to>
    <xdr:sp>
      <xdr:nvSpPr>
        <xdr:cNvPr id="1" name="Polygon 1"/>
        <xdr:cNvSpPr>
          <a:spLocks/>
        </xdr:cNvSpPr>
      </xdr:nvSpPr>
      <xdr:spPr>
        <a:xfrm rot="1750452070">
          <a:off x="1905000" y="1647825"/>
          <a:ext cx="742950" cy="2543175"/>
        </a:xfrm>
        <a:custGeom>
          <a:pathLst>
            <a:path h="267" w="78">
              <a:moveTo>
                <a:pt x="0" y="266"/>
              </a:moveTo>
              <a:lnTo>
                <a:pt x="0" y="102"/>
              </a:lnTo>
              <a:lnTo>
                <a:pt x="14" y="95"/>
              </a:lnTo>
              <a:lnTo>
                <a:pt x="0" y="14"/>
              </a:lnTo>
              <a:lnTo>
                <a:pt x="3" y="0"/>
              </a:lnTo>
              <a:lnTo>
                <a:pt x="34" y="0"/>
              </a:lnTo>
              <a:lnTo>
                <a:pt x="50" y="29"/>
              </a:lnTo>
              <a:lnTo>
                <a:pt x="45" y="35"/>
              </a:lnTo>
              <a:lnTo>
                <a:pt x="77" y="69"/>
              </a:lnTo>
              <a:lnTo>
                <a:pt x="65" y="79"/>
              </a:lnTo>
              <a:lnTo>
                <a:pt x="75" y="86"/>
              </a:lnTo>
              <a:lnTo>
                <a:pt x="78" y="113"/>
              </a:lnTo>
              <a:lnTo>
                <a:pt x="56" y="107"/>
              </a:lnTo>
              <a:lnTo>
                <a:pt x="75" y="209"/>
              </a:lnTo>
              <a:lnTo>
                <a:pt x="53" y="267"/>
              </a:lnTo>
              <a:lnTo>
                <a:pt x="0" y="266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2</xdr:row>
      <xdr:rowOff>142875</xdr:rowOff>
    </xdr:from>
    <xdr:to>
      <xdr:col>3</xdr:col>
      <xdr:colOff>104775</xdr:colOff>
      <xdr:row>27</xdr:row>
      <xdr:rowOff>0</xdr:rowOff>
    </xdr:to>
    <xdr:sp>
      <xdr:nvSpPr>
        <xdr:cNvPr id="2" name="Polygon 2"/>
        <xdr:cNvSpPr>
          <a:spLocks/>
        </xdr:cNvSpPr>
      </xdr:nvSpPr>
      <xdr:spPr>
        <a:xfrm rot="3080411">
          <a:off x="1990725" y="485775"/>
          <a:ext cx="171450" cy="4143375"/>
        </a:xfrm>
        <a:custGeom>
          <a:pathLst>
            <a:path h="18" w="435">
              <a:moveTo>
                <a:pt x="0" y="0"/>
              </a:moveTo>
              <a:lnTo>
                <a:pt x="435" y="0"/>
              </a:lnTo>
              <a:lnTo>
                <a:pt x="435" y="18"/>
              </a:lnTo>
              <a:lnTo>
                <a:pt x="0" y="18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266700</xdr:colOff>
      <xdr:row>22</xdr:row>
      <xdr:rowOff>47625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1638300" y="3819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26</xdr:row>
      <xdr:rowOff>9525</xdr:rowOff>
    </xdr:from>
    <xdr:to>
      <xdr:col>7</xdr:col>
      <xdr:colOff>19050</xdr:colOff>
      <xdr:row>30</xdr:row>
      <xdr:rowOff>0</xdr:rowOff>
    </xdr:to>
    <xdr:sp>
      <xdr:nvSpPr>
        <xdr:cNvPr id="4" name="Polygon 4"/>
        <xdr:cNvSpPr>
          <a:spLocks/>
        </xdr:cNvSpPr>
      </xdr:nvSpPr>
      <xdr:spPr>
        <a:xfrm>
          <a:off x="685800" y="4467225"/>
          <a:ext cx="4133850" cy="676275"/>
        </a:xfrm>
        <a:custGeom>
          <a:pathLst>
            <a:path h="71" w="434">
              <a:moveTo>
                <a:pt x="1" y="0"/>
              </a:moveTo>
              <a:lnTo>
                <a:pt x="434" y="71"/>
              </a:lnTo>
              <a:lnTo>
                <a:pt x="0" y="71"/>
              </a:lnTo>
              <a:lnTo>
                <a:pt x="1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29</xdr:row>
      <xdr:rowOff>0</xdr:rowOff>
    </xdr:from>
    <xdr:to>
      <xdr:col>5</xdr:col>
      <xdr:colOff>323850</xdr:colOff>
      <xdr:row>30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714750" y="4972050"/>
          <a:ext cx="38100" cy="171450"/>
        </a:xfrm>
        <a:custGeom>
          <a:pathLst>
            <a:path h="18" w="4">
              <a:moveTo>
                <a:pt x="4" y="0"/>
              </a:moveTo>
              <a:cubicBezTo>
                <a:pt x="3" y="3"/>
                <a:pt x="2" y="6"/>
                <a:pt x="1" y="9"/>
              </a:cubicBezTo>
              <a:cubicBezTo>
                <a:pt x="0" y="12"/>
                <a:pt x="0" y="15"/>
                <a:pt x="1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29</xdr:row>
      <xdr:rowOff>85725</xdr:rowOff>
    </xdr:from>
    <xdr:to>
      <xdr:col>5</xdr:col>
      <xdr:colOff>295275</xdr:colOff>
      <xdr:row>29</xdr:row>
      <xdr:rowOff>95250</xdr:rowOff>
    </xdr:to>
    <xdr:sp>
      <xdr:nvSpPr>
        <xdr:cNvPr id="6" name="Line 6"/>
        <xdr:cNvSpPr>
          <a:spLocks/>
        </xdr:cNvSpPr>
      </xdr:nvSpPr>
      <xdr:spPr>
        <a:xfrm>
          <a:off x="3248025" y="5057775"/>
          <a:ext cx="47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114300</xdr:rowOff>
    </xdr:from>
    <xdr:to>
      <xdr:col>3</xdr:col>
      <xdr:colOff>76200</xdr:colOff>
      <xdr:row>24</xdr:row>
      <xdr:rowOff>66675</xdr:rowOff>
    </xdr:to>
    <xdr:sp>
      <xdr:nvSpPr>
        <xdr:cNvPr id="7" name="Line 7"/>
        <xdr:cNvSpPr>
          <a:spLocks/>
        </xdr:cNvSpPr>
      </xdr:nvSpPr>
      <xdr:spPr>
        <a:xfrm flipH="1">
          <a:off x="2095500" y="3028950"/>
          <a:ext cx="38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14</xdr:row>
      <xdr:rowOff>76200</xdr:rowOff>
    </xdr:from>
    <xdr:to>
      <xdr:col>3</xdr:col>
      <xdr:colOff>85725</xdr:colOff>
      <xdr:row>17</xdr:row>
      <xdr:rowOff>114300</xdr:rowOff>
    </xdr:to>
    <xdr:sp>
      <xdr:nvSpPr>
        <xdr:cNvPr id="8" name="Line 8"/>
        <xdr:cNvSpPr>
          <a:spLocks/>
        </xdr:cNvSpPr>
      </xdr:nvSpPr>
      <xdr:spPr>
        <a:xfrm>
          <a:off x="2038350" y="2476500"/>
          <a:ext cx="1047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14</xdr:row>
      <xdr:rowOff>76200</xdr:rowOff>
    </xdr:from>
    <xdr:to>
      <xdr:col>4</xdr:col>
      <xdr:colOff>609600</xdr:colOff>
      <xdr:row>24</xdr:row>
      <xdr:rowOff>57150</xdr:rowOff>
    </xdr:to>
    <xdr:sp>
      <xdr:nvSpPr>
        <xdr:cNvPr id="9" name="Line 9"/>
        <xdr:cNvSpPr>
          <a:spLocks/>
        </xdr:cNvSpPr>
      </xdr:nvSpPr>
      <xdr:spPr>
        <a:xfrm>
          <a:off x="2028825" y="2476500"/>
          <a:ext cx="132397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314325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>
          <a:off x="4114800" y="17145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4114800" y="1381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9</xdr:row>
      <xdr:rowOff>47625</xdr:rowOff>
    </xdr:from>
    <xdr:to>
      <xdr:col>6</xdr:col>
      <xdr:colOff>609600</xdr:colOff>
      <xdr:row>10</xdr:row>
      <xdr:rowOff>76200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429125" y="159067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x</a:t>
          </a:r>
        </a:p>
      </xdr:txBody>
    </xdr:sp>
    <xdr:clientData/>
  </xdr:twoCellAnchor>
  <xdr:twoCellAnchor>
    <xdr:from>
      <xdr:col>5</xdr:col>
      <xdr:colOff>628650</xdr:colOff>
      <xdr:row>6</xdr:row>
      <xdr:rowOff>142875</xdr:rowOff>
    </xdr:from>
    <xdr:to>
      <xdr:col>6</xdr:col>
      <xdr:colOff>238125</xdr:colOff>
      <xdr:row>8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057650" y="117157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y</a:t>
          </a:r>
        </a:p>
      </xdr:txBody>
    </xdr:sp>
    <xdr:clientData/>
  </xdr:twoCellAnchor>
  <xdr:oneCellAnchor>
    <xdr:from>
      <xdr:col>9</xdr:col>
      <xdr:colOff>266700</xdr:colOff>
      <xdr:row>22</xdr:row>
      <xdr:rowOff>47625</xdr:rowOff>
    </xdr:from>
    <xdr:ext cx="76200" cy="209550"/>
    <xdr:sp>
      <xdr:nvSpPr>
        <xdr:cNvPr id="14" name="TextBox 14"/>
        <xdr:cNvSpPr txBox="1">
          <a:spLocks noChangeArrowheads="1"/>
        </xdr:cNvSpPr>
      </xdr:nvSpPr>
      <xdr:spPr>
        <a:xfrm>
          <a:off x="6438900" y="3819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600075</xdr:colOff>
      <xdr:row>20</xdr:row>
      <xdr:rowOff>142875</xdr:rowOff>
    </xdr:from>
    <xdr:to>
      <xdr:col>10</xdr:col>
      <xdr:colOff>95250</xdr:colOff>
      <xdr:row>20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6772275" y="35718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638175</xdr:colOff>
      <xdr:row>20</xdr:row>
      <xdr:rowOff>0</xdr:rowOff>
    </xdr:from>
    <xdr:to>
      <xdr:col>10</xdr:col>
      <xdr:colOff>85725</xdr:colOff>
      <xdr:row>20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6810375" y="3429000"/>
          <a:ext cx="133350" cy="152400"/>
        </a:xfrm>
        <a:custGeom>
          <a:pathLst>
            <a:path h="16" w="14">
              <a:moveTo>
                <a:pt x="14" y="0"/>
              </a:moveTo>
              <a:cubicBezTo>
                <a:pt x="12" y="1"/>
                <a:pt x="6" y="2"/>
                <a:pt x="4" y="5"/>
              </a:cubicBezTo>
              <a:cubicBezTo>
                <a:pt x="2" y="8"/>
                <a:pt x="1" y="14"/>
                <a:pt x="0" y="1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447675</xdr:colOff>
      <xdr:row>20</xdr:row>
      <xdr:rowOff>9525</xdr:rowOff>
    </xdr:from>
    <xdr:to>
      <xdr:col>9</xdr:col>
      <xdr:colOff>628650</xdr:colOff>
      <xdr:row>20</xdr:row>
      <xdr:rowOff>47625</xdr:rowOff>
    </xdr:to>
    <xdr:sp>
      <xdr:nvSpPr>
        <xdr:cNvPr id="17" name="AutoShape 17"/>
        <xdr:cNvSpPr>
          <a:spLocks/>
        </xdr:cNvSpPr>
      </xdr:nvSpPr>
      <xdr:spPr>
        <a:xfrm>
          <a:off x="6619875" y="3438525"/>
          <a:ext cx="180975" cy="38100"/>
        </a:xfrm>
        <a:custGeom>
          <a:pathLst>
            <a:path h="4" w="19">
              <a:moveTo>
                <a:pt x="0" y="0"/>
              </a:moveTo>
              <a:lnTo>
                <a:pt x="19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21</xdr:row>
      <xdr:rowOff>66675</xdr:rowOff>
    </xdr:from>
    <xdr:to>
      <xdr:col>10</xdr:col>
      <xdr:colOff>409575</xdr:colOff>
      <xdr:row>22</xdr:row>
      <xdr:rowOff>95250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972300" y="366712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r1</a:t>
          </a:r>
        </a:p>
      </xdr:txBody>
    </xdr:sp>
    <xdr:clientData/>
  </xdr:twoCellAnchor>
  <xdr:twoCellAnchor>
    <xdr:from>
      <xdr:col>9</xdr:col>
      <xdr:colOff>542925</xdr:colOff>
      <xdr:row>11</xdr:row>
      <xdr:rowOff>85725</xdr:rowOff>
    </xdr:from>
    <xdr:to>
      <xdr:col>9</xdr:col>
      <xdr:colOff>676275</xdr:colOff>
      <xdr:row>14</xdr:row>
      <xdr:rowOff>133350</xdr:rowOff>
    </xdr:to>
    <xdr:sp>
      <xdr:nvSpPr>
        <xdr:cNvPr id="19" name="Line 19"/>
        <xdr:cNvSpPr>
          <a:spLocks/>
        </xdr:cNvSpPr>
      </xdr:nvSpPr>
      <xdr:spPr>
        <a:xfrm flipH="1" flipV="1">
          <a:off x="6715125" y="1971675"/>
          <a:ext cx="133350" cy="561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95250</xdr:rowOff>
    </xdr:from>
    <xdr:to>
      <xdr:col>10</xdr:col>
      <xdr:colOff>95250</xdr:colOff>
      <xdr:row>16</xdr:row>
      <xdr:rowOff>123825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657975" y="2667000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r2</a:t>
          </a:r>
        </a:p>
      </xdr:txBody>
    </xdr:sp>
    <xdr:clientData/>
  </xdr:twoCellAnchor>
  <xdr:twoCellAnchor>
    <xdr:from>
      <xdr:col>10</xdr:col>
      <xdr:colOff>76200</xdr:colOff>
      <xdr:row>10</xdr:row>
      <xdr:rowOff>19050</xdr:rowOff>
    </xdr:from>
    <xdr:to>
      <xdr:col>10</xdr:col>
      <xdr:colOff>104775</xdr:colOff>
      <xdr:row>13</xdr:row>
      <xdr:rowOff>47625</xdr:rowOff>
    </xdr:to>
    <xdr:sp>
      <xdr:nvSpPr>
        <xdr:cNvPr id="21" name="Line 21"/>
        <xdr:cNvSpPr>
          <a:spLocks/>
        </xdr:cNvSpPr>
      </xdr:nvSpPr>
      <xdr:spPr>
        <a:xfrm flipH="1">
          <a:off x="6934200" y="1733550"/>
          <a:ext cx="285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18</xdr:row>
      <xdr:rowOff>85725</xdr:rowOff>
    </xdr:from>
    <xdr:to>
      <xdr:col>11</xdr:col>
      <xdr:colOff>314325</xdr:colOff>
      <xdr:row>19</xdr:row>
      <xdr:rowOff>114300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7562850" y="317182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r3</a:t>
          </a:r>
        </a:p>
      </xdr:txBody>
    </xdr:sp>
    <xdr:clientData/>
  </xdr:twoCellAnchor>
  <xdr:twoCellAnchor>
    <xdr:from>
      <xdr:col>9</xdr:col>
      <xdr:colOff>314325</xdr:colOff>
      <xdr:row>11</xdr:row>
      <xdr:rowOff>161925</xdr:rowOff>
    </xdr:from>
    <xdr:to>
      <xdr:col>9</xdr:col>
      <xdr:colOff>657225</xdr:colOff>
      <xdr:row>14</xdr:row>
      <xdr:rowOff>76200</xdr:rowOff>
    </xdr:to>
    <xdr:sp>
      <xdr:nvSpPr>
        <xdr:cNvPr id="23" name="Line 23"/>
        <xdr:cNvSpPr>
          <a:spLocks/>
        </xdr:cNvSpPr>
      </xdr:nvSpPr>
      <xdr:spPr>
        <a:xfrm flipH="1" flipV="1">
          <a:off x="6486525" y="2047875"/>
          <a:ext cx="3429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12</xdr:row>
      <xdr:rowOff>9525</xdr:rowOff>
    </xdr:from>
    <xdr:to>
      <xdr:col>9</xdr:col>
      <xdr:colOff>552450</xdr:colOff>
      <xdr:row>12</xdr:row>
      <xdr:rowOff>104775</xdr:rowOff>
    </xdr:to>
    <xdr:sp>
      <xdr:nvSpPr>
        <xdr:cNvPr id="24" name="AutoShape 24"/>
        <xdr:cNvSpPr>
          <a:spLocks/>
        </xdr:cNvSpPr>
      </xdr:nvSpPr>
      <xdr:spPr>
        <a:xfrm>
          <a:off x="6562725" y="2066925"/>
          <a:ext cx="161925" cy="95250"/>
        </a:xfrm>
        <a:custGeom>
          <a:pathLst>
            <a:path h="10" w="17">
              <a:moveTo>
                <a:pt x="0" y="10"/>
              </a:moveTo>
              <a:cubicBezTo>
                <a:pt x="1" y="9"/>
                <a:pt x="4" y="5"/>
                <a:pt x="7" y="3"/>
              </a:cubicBezTo>
              <a:cubicBezTo>
                <a:pt x="10" y="1"/>
                <a:pt x="15" y="1"/>
                <a:pt x="1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7</xdr:row>
      <xdr:rowOff>9525</xdr:rowOff>
    </xdr:from>
    <xdr:to>
      <xdr:col>9</xdr:col>
      <xdr:colOff>447675</xdr:colOff>
      <xdr:row>12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6334125" y="1209675"/>
          <a:ext cx="2857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17</xdr:row>
      <xdr:rowOff>133350</xdr:rowOff>
    </xdr:from>
    <xdr:to>
      <xdr:col>10</xdr:col>
      <xdr:colOff>104775</xdr:colOff>
      <xdr:row>24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6943725" y="3048000"/>
          <a:ext cx="190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666750</xdr:colOff>
      <xdr:row>14</xdr:row>
      <xdr:rowOff>76200</xdr:rowOff>
    </xdr:from>
    <xdr:to>
      <xdr:col>10</xdr:col>
      <xdr:colOff>114300</xdr:colOff>
      <xdr:row>18</xdr:row>
      <xdr:rowOff>0</xdr:rowOff>
    </xdr:to>
    <xdr:sp>
      <xdr:nvSpPr>
        <xdr:cNvPr id="27" name="Line 27"/>
        <xdr:cNvSpPr>
          <a:spLocks/>
        </xdr:cNvSpPr>
      </xdr:nvSpPr>
      <xdr:spPr>
        <a:xfrm>
          <a:off x="6838950" y="2476500"/>
          <a:ext cx="1333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13</xdr:row>
      <xdr:rowOff>0</xdr:rowOff>
    </xdr:from>
    <xdr:to>
      <xdr:col>10</xdr:col>
      <xdr:colOff>133350</xdr:colOff>
      <xdr:row>18</xdr:row>
      <xdr:rowOff>114300</xdr:rowOff>
    </xdr:to>
    <xdr:sp>
      <xdr:nvSpPr>
        <xdr:cNvPr id="28" name="AutoShape 28"/>
        <xdr:cNvSpPr>
          <a:spLocks/>
        </xdr:cNvSpPr>
      </xdr:nvSpPr>
      <xdr:spPr>
        <a:xfrm>
          <a:off x="6962775" y="2228850"/>
          <a:ext cx="28575" cy="971550"/>
        </a:xfrm>
        <a:custGeom>
          <a:pathLst>
            <a:path h="87" w="19">
              <a:moveTo>
                <a:pt x="0" y="87"/>
              </a:moveTo>
              <a:lnTo>
                <a:pt x="1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14</xdr:row>
      <xdr:rowOff>76200</xdr:rowOff>
    </xdr:from>
    <xdr:to>
      <xdr:col>11</xdr:col>
      <xdr:colOff>609600</xdr:colOff>
      <xdr:row>24</xdr:row>
      <xdr:rowOff>57150</xdr:rowOff>
    </xdr:to>
    <xdr:sp>
      <xdr:nvSpPr>
        <xdr:cNvPr id="29" name="Line 29"/>
        <xdr:cNvSpPr>
          <a:spLocks/>
        </xdr:cNvSpPr>
      </xdr:nvSpPr>
      <xdr:spPr>
        <a:xfrm>
          <a:off x="6829425" y="2476500"/>
          <a:ext cx="132397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638175</xdr:colOff>
      <xdr:row>13</xdr:row>
      <xdr:rowOff>95250</xdr:rowOff>
    </xdr:from>
    <xdr:to>
      <xdr:col>10</xdr:col>
      <xdr:colOff>142875</xdr:colOff>
      <xdr:row>13</xdr:row>
      <xdr:rowOff>133350</xdr:rowOff>
    </xdr:to>
    <xdr:sp>
      <xdr:nvSpPr>
        <xdr:cNvPr id="30" name="AutoShape 30"/>
        <xdr:cNvSpPr>
          <a:spLocks/>
        </xdr:cNvSpPr>
      </xdr:nvSpPr>
      <xdr:spPr>
        <a:xfrm>
          <a:off x="6810375" y="2324100"/>
          <a:ext cx="190500" cy="38100"/>
        </a:xfrm>
        <a:custGeom>
          <a:pathLst>
            <a:path h="4" w="20">
              <a:moveTo>
                <a:pt x="0" y="4"/>
              </a:moveTo>
              <a:cubicBezTo>
                <a:pt x="1" y="3"/>
                <a:pt x="7" y="0"/>
                <a:pt x="10" y="0"/>
              </a:cubicBezTo>
              <a:cubicBezTo>
                <a:pt x="13" y="0"/>
                <a:pt x="18" y="1"/>
                <a:pt x="20" y="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17</xdr:row>
      <xdr:rowOff>38100</xdr:rowOff>
    </xdr:from>
    <xdr:to>
      <xdr:col>3</xdr:col>
      <xdr:colOff>190500</xdr:colOff>
      <xdr:row>18</xdr:row>
      <xdr:rowOff>66675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952625" y="2952750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twoCellAnchor>
  <xdr:twoCellAnchor>
    <xdr:from>
      <xdr:col>3</xdr:col>
      <xdr:colOff>133350</xdr:colOff>
      <xdr:row>23</xdr:row>
      <xdr:rowOff>142875</xdr:rowOff>
    </xdr:from>
    <xdr:to>
      <xdr:col>3</xdr:col>
      <xdr:colOff>428625</xdr:colOff>
      <xdr:row>25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190750" y="408622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2</xdr:col>
      <xdr:colOff>533400</xdr:colOff>
      <xdr:row>13</xdr:row>
      <xdr:rowOff>66675</xdr:rowOff>
    </xdr:from>
    <xdr:to>
      <xdr:col>3</xdr:col>
      <xdr:colOff>142875</xdr:colOff>
      <xdr:row>14</xdr:row>
      <xdr:rowOff>95250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905000" y="229552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4</xdr:col>
      <xdr:colOff>657225</xdr:colOff>
      <xdr:row>24</xdr:row>
      <xdr:rowOff>0</xdr:rowOff>
    </xdr:from>
    <xdr:to>
      <xdr:col>5</xdr:col>
      <xdr:colOff>266700</xdr:colOff>
      <xdr:row>25</xdr:row>
      <xdr:rowOff>28575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3400425" y="4114800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9</xdr:col>
      <xdr:colOff>533400</xdr:colOff>
      <xdr:row>23</xdr:row>
      <xdr:rowOff>47625</xdr:rowOff>
    </xdr:from>
    <xdr:to>
      <xdr:col>10</xdr:col>
      <xdr:colOff>142875</xdr:colOff>
      <xdr:row>24</xdr:row>
      <xdr:rowOff>38100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705600" y="3990975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9</xdr:col>
      <xdr:colOff>447675</xdr:colOff>
      <xdr:row>17</xdr:row>
      <xdr:rowOff>38100</xdr:rowOff>
    </xdr:from>
    <xdr:to>
      <xdr:col>10</xdr:col>
      <xdr:colOff>57150</xdr:colOff>
      <xdr:row>18</xdr:row>
      <xdr:rowOff>66675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619875" y="2952750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twoCellAnchor>
  <xdr:twoCellAnchor>
    <xdr:from>
      <xdr:col>9</xdr:col>
      <xdr:colOff>485775</xdr:colOff>
      <xdr:row>13</xdr:row>
      <xdr:rowOff>123825</xdr:rowOff>
    </xdr:from>
    <xdr:to>
      <xdr:col>10</xdr:col>
      <xdr:colOff>95250</xdr:colOff>
      <xdr:row>14</xdr:row>
      <xdr:rowOff>152400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6657975" y="235267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11</xdr:col>
      <xdr:colOff>619125</xdr:colOff>
      <xdr:row>23</xdr:row>
      <xdr:rowOff>142875</xdr:rowOff>
    </xdr:from>
    <xdr:to>
      <xdr:col>12</xdr:col>
      <xdr:colOff>228600</xdr:colOff>
      <xdr:row>25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8162925" y="408622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9</xdr:col>
      <xdr:colOff>114300</xdr:colOff>
      <xdr:row>19</xdr:row>
      <xdr:rowOff>66675</xdr:rowOff>
    </xdr:from>
    <xdr:to>
      <xdr:col>9</xdr:col>
      <xdr:colOff>476250</xdr:colOff>
      <xdr:row>20</xdr:row>
      <xdr:rowOff>95250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286500" y="3324225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thm</a:t>
          </a:r>
        </a:p>
      </xdr:txBody>
    </xdr:sp>
    <xdr:clientData/>
  </xdr:twoCellAnchor>
  <xdr:twoCellAnchor>
    <xdr:from>
      <xdr:col>3</xdr:col>
      <xdr:colOff>0</xdr:colOff>
      <xdr:row>24</xdr:row>
      <xdr:rowOff>9525</xdr:rowOff>
    </xdr:from>
    <xdr:to>
      <xdr:col>3</xdr:col>
      <xdr:colOff>76200</xdr:colOff>
      <xdr:row>24</xdr:row>
      <xdr:rowOff>85725</xdr:rowOff>
    </xdr:to>
    <xdr:sp>
      <xdr:nvSpPr>
        <xdr:cNvPr id="40" name="Oval 40"/>
        <xdr:cNvSpPr>
          <a:spLocks/>
        </xdr:cNvSpPr>
      </xdr:nvSpPr>
      <xdr:spPr>
        <a:xfrm>
          <a:off x="2057400" y="412432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17</xdr:row>
      <xdr:rowOff>76200</xdr:rowOff>
    </xdr:from>
    <xdr:to>
      <xdr:col>3</xdr:col>
      <xdr:colOff>123825</xdr:colOff>
      <xdr:row>17</xdr:row>
      <xdr:rowOff>152400</xdr:rowOff>
    </xdr:to>
    <xdr:sp>
      <xdr:nvSpPr>
        <xdr:cNvPr id="41" name="Oval 41"/>
        <xdr:cNvSpPr>
          <a:spLocks/>
        </xdr:cNvSpPr>
      </xdr:nvSpPr>
      <xdr:spPr>
        <a:xfrm>
          <a:off x="2105025" y="299085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638175</xdr:colOff>
      <xdr:row>14</xdr:row>
      <xdr:rowOff>76200</xdr:rowOff>
    </xdr:from>
    <xdr:to>
      <xdr:col>3</xdr:col>
      <xdr:colOff>28575</xdr:colOff>
      <xdr:row>14</xdr:row>
      <xdr:rowOff>152400</xdr:rowOff>
    </xdr:to>
    <xdr:sp>
      <xdr:nvSpPr>
        <xdr:cNvPr id="42" name="Oval 42"/>
        <xdr:cNvSpPr>
          <a:spLocks/>
        </xdr:cNvSpPr>
      </xdr:nvSpPr>
      <xdr:spPr>
        <a:xfrm>
          <a:off x="2009775" y="247650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581025</xdr:colOff>
      <xdr:row>24</xdr:row>
      <xdr:rowOff>9525</xdr:rowOff>
    </xdr:from>
    <xdr:to>
      <xdr:col>4</xdr:col>
      <xdr:colOff>657225</xdr:colOff>
      <xdr:row>24</xdr:row>
      <xdr:rowOff>85725</xdr:rowOff>
    </xdr:to>
    <xdr:sp>
      <xdr:nvSpPr>
        <xdr:cNvPr id="43" name="Oval 43"/>
        <xdr:cNvSpPr>
          <a:spLocks/>
        </xdr:cNvSpPr>
      </xdr:nvSpPr>
      <xdr:spPr>
        <a:xfrm>
          <a:off x="3324225" y="412432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676275</xdr:colOff>
      <xdr:row>27</xdr:row>
      <xdr:rowOff>28575</xdr:rowOff>
    </xdr:from>
    <xdr:to>
      <xdr:col>3</xdr:col>
      <xdr:colOff>66675</xdr:colOff>
      <xdr:row>27</xdr:row>
      <xdr:rowOff>104775</xdr:rowOff>
    </xdr:to>
    <xdr:sp>
      <xdr:nvSpPr>
        <xdr:cNvPr id="44" name="Oval 44"/>
        <xdr:cNvSpPr>
          <a:spLocks/>
        </xdr:cNvSpPr>
      </xdr:nvSpPr>
      <xdr:spPr>
        <a:xfrm>
          <a:off x="2047875" y="465772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25</xdr:row>
      <xdr:rowOff>104775</xdr:rowOff>
    </xdr:from>
    <xdr:to>
      <xdr:col>3</xdr:col>
      <xdr:colOff>266700</xdr:colOff>
      <xdr:row>26</xdr:row>
      <xdr:rowOff>133350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28825" y="439102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o</a:t>
          </a:r>
        </a:p>
      </xdr:txBody>
    </xdr:sp>
    <xdr:clientData/>
  </xdr:twoCellAnchor>
  <xdr:twoCellAnchor>
    <xdr:from>
      <xdr:col>7</xdr:col>
      <xdr:colOff>276225</xdr:colOff>
      <xdr:row>26</xdr:row>
      <xdr:rowOff>47625</xdr:rowOff>
    </xdr:from>
    <xdr:to>
      <xdr:col>12</xdr:col>
      <xdr:colOff>552450</xdr:colOff>
      <xdr:row>30</xdr:row>
      <xdr:rowOff>0</xdr:rowOff>
    </xdr:to>
    <xdr:sp>
      <xdr:nvSpPr>
        <xdr:cNvPr id="46" name="Line 46"/>
        <xdr:cNvSpPr>
          <a:spLocks/>
        </xdr:cNvSpPr>
      </xdr:nvSpPr>
      <xdr:spPr>
        <a:xfrm>
          <a:off x="5076825" y="4505325"/>
          <a:ext cx="37052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27</xdr:row>
      <xdr:rowOff>152400</xdr:rowOff>
    </xdr:from>
    <xdr:to>
      <xdr:col>10</xdr:col>
      <xdr:colOff>104775</xdr:colOff>
      <xdr:row>28</xdr:row>
      <xdr:rowOff>57150</xdr:rowOff>
    </xdr:to>
    <xdr:sp>
      <xdr:nvSpPr>
        <xdr:cNvPr id="47" name="Oval 47"/>
        <xdr:cNvSpPr>
          <a:spLocks/>
        </xdr:cNvSpPr>
      </xdr:nvSpPr>
      <xdr:spPr>
        <a:xfrm>
          <a:off x="6886575" y="478155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638175</xdr:colOff>
      <xdr:row>26</xdr:row>
      <xdr:rowOff>0</xdr:rowOff>
    </xdr:from>
    <xdr:to>
      <xdr:col>10</xdr:col>
      <xdr:colOff>247650</xdr:colOff>
      <xdr:row>27</xdr:row>
      <xdr:rowOff>28575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10375" y="4457700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o</a:t>
          </a:r>
        </a:p>
      </xdr:txBody>
    </xdr:sp>
    <xdr:clientData/>
  </xdr:twoCellAnchor>
  <xdr:twoCellAnchor>
    <xdr:from>
      <xdr:col>11</xdr:col>
      <xdr:colOff>95250</xdr:colOff>
      <xdr:row>28</xdr:row>
      <xdr:rowOff>152400</xdr:rowOff>
    </xdr:from>
    <xdr:to>
      <xdr:col>11</xdr:col>
      <xdr:colOff>133350</xdr:colOff>
      <xdr:row>29</xdr:row>
      <xdr:rowOff>152400</xdr:rowOff>
    </xdr:to>
    <xdr:sp>
      <xdr:nvSpPr>
        <xdr:cNvPr id="49" name="AutoShape 49"/>
        <xdr:cNvSpPr>
          <a:spLocks/>
        </xdr:cNvSpPr>
      </xdr:nvSpPr>
      <xdr:spPr>
        <a:xfrm>
          <a:off x="7639050" y="4953000"/>
          <a:ext cx="38100" cy="171450"/>
        </a:xfrm>
        <a:custGeom>
          <a:pathLst>
            <a:path h="18" w="4">
              <a:moveTo>
                <a:pt x="4" y="0"/>
              </a:moveTo>
              <a:cubicBezTo>
                <a:pt x="3" y="3"/>
                <a:pt x="2" y="6"/>
                <a:pt x="1" y="9"/>
              </a:cubicBezTo>
              <a:cubicBezTo>
                <a:pt x="0" y="12"/>
                <a:pt x="0" y="15"/>
                <a:pt x="1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29</xdr:row>
      <xdr:rowOff>66675</xdr:rowOff>
    </xdr:from>
    <xdr:to>
      <xdr:col>11</xdr:col>
      <xdr:colOff>47625</xdr:colOff>
      <xdr:row>29</xdr:row>
      <xdr:rowOff>76200</xdr:rowOff>
    </xdr:to>
    <xdr:sp>
      <xdr:nvSpPr>
        <xdr:cNvPr id="50" name="Line 50"/>
        <xdr:cNvSpPr>
          <a:spLocks/>
        </xdr:cNvSpPr>
      </xdr:nvSpPr>
      <xdr:spPr>
        <a:xfrm>
          <a:off x="7172325" y="5038725"/>
          <a:ext cx="419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29</xdr:row>
      <xdr:rowOff>161925</xdr:rowOff>
    </xdr:from>
    <xdr:to>
      <xdr:col>12</xdr:col>
      <xdr:colOff>514350</xdr:colOff>
      <xdr:row>29</xdr:row>
      <xdr:rowOff>161925</xdr:rowOff>
    </xdr:to>
    <xdr:sp>
      <xdr:nvSpPr>
        <xdr:cNvPr id="51" name="Line 51"/>
        <xdr:cNvSpPr>
          <a:spLocks/>
        </xdr:cNvSpPr>
      </xdr:nvSpPr>
      <xdr:spPr>
        <a:xfrm flipH="1">
          <a:off x="5029200" y="5133975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123825</xdr:rowOff>
    </xdr:from>
    <xdr:to>
      <xdr:col>10</xdr:col>
      <xdr:colOff>361950</xdr:colOff>
      <xdr:row>29</xdr:row>
      <xdr:rowOff>152400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858000" y="4924425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ths</a:t>
          </a:r>
        </a:p>
      </xdr:txBody>
    </xdr:sp>
    <xdr:clientData/>
  </xdr:twoCellAnchor>
  <xdr:twoCellAnchor>
    <xdr:from>
      <xdr:col>4</xdr:col>
      <xdr:colOff>133350</xdr:colOff>
      <xdr:row>28</xdr:row>
      <xdr:rowOff>133350</xdr:rowOff>
    </xdr:from>
    <xdr:to>
      <xdr:col>4</xdr:col>
      <xdr:colOff>495300</xdr:colOff>
      <xdr:row>29</xdr:row>
      <xdr:rowOff>161925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876550" y="493395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ths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6</xdr:row>
      <xdr:rowOff>123825</xdr:rowOff>
    </xdr:from>
    <xdr:to>
      <xdr:col>3</xdr:col>
      <xdr:colOff>409575</xdr:colOff>
      <xdr:row>7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71700" y="1219200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r2</a:t>
          </a:r>
        </a:p>
      </xdr:txBody>
    </xdr:sp>
    <xdr:clientData/>
  </xdr:twoCellAnchor>
  <xdr:twoCellAnchor>
    <xdr:from>
      <xdr:col>3</xdr:col>
      <xdr:colOff>190500</xdr:colOff>
      <xdr:row>5</xdr:row>
      <xdr:rowOff>76200</xdr:rowOff>
    </xdr:from>
    <xdr:to>
      <xdr:col>3</xdr:col>
      <xdr:colOff>400050</xdr:colOff>
      <xdr:row>8</xdr:row>
      <xdr:rowOff>114300</xdr:rowOff>
    </xdr:to>
    <xdr:sp>
      <xdr:nvSpPr>
        <xdr:cNvPr id="2" name="Line 2"/>
        <xdr:cNvSpPr>
          <a:spLocks/>
        </xdr:cNvSpPr>
      </xdr:nvSpPr>
      <xdr:spPr>
        <a:xfrm rot="1357191">
          <a:off x="2247900" y="1000125"/>
          <a:ext cx="209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6</xdr:row>
      <xdr:rowOff>76200</xdr:rowOff>
    </xdr:from>
    <xdr:to>
      <xdr:col>4</xdr:col>
      <xdr:colOff>438150</xdr:colOff>
      <xdr:row>14</xdr:row>
      <xdr:rowOff>152400</xdr:rowOff>
    </xdr:to>
    <xdr:sp>
      <xdr:nvSpPr>
        <xdr:cNvPr id="3" name="Line 3"/>
        <xdr:cNvSpPr>
          <a:spLocks/>
        </xdr:cNvSpPr>
      </xdr:nvSpPr>
      <xdr:spPr>
        <a:xfrm rot="1406729">
          <a:off x="2028825" y="1171575"/>
          <a:ext cx="115252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8</xdr:row>
      <xdr:rowOff>19050</xdr:rowOff>
    </xdr:from>
    <xdr:to>
      <xdr:col>3</xdr:col>
      <xdr:colOff>381000</xdr:colOff>
      <xdr:row>9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143125" y="145732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twoCellAnchor>
  <xdr:twoCellAnchor>
    <xdr:from>
      <xdr:col>2</xdr:col>
      <xdr:colOff>542925</xdr:colOff>
      <xdr:row>8</xdr:row>
      <xdr:rowOff>38100</xdr:rowOff>
    </xdr:from>
    <xdr:to>
      <xdr:col>3</xdr:col>
      <xdr:colOff>114300</xdr:colOff>
      <xdr:row>14</xdr:row>
      <xdr:rowOff>133350</xdr:rowOff>
    </xdr:to>
    <xdr:sp>
      <xdr:nvSpPr>
        <xdr:cNvPr id="5" name="Line 5"/>
        <xdr:cNvSpPr>
          <a:spLocks/>
        </xdr:cNvSpPr>
      </xdr:nvSpPr>
      <xdr:spPr>
        <a:xfrm rot="1047163" flipH="1">
          <a:off x="1914525" y="1476375"/>
          <a:ext cx="257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8</xdr:row>
      <xdr:rowOff>114300</xdr:rowOff>
    </xdr:from>
    <xdr:to>
      <xdr:col>3</xdr:col>
      <xdr:colOff>609600</xdr:colOff>
      <xdr:row>9</xdr:row>
      <xdr:rowOff>142875</xdr:rowOff>
    </xdr:to>
    <xdr:sp>
      <xdr:nvSpPr>
        <xdr:cNvPr id="6" name="Line 6"/>
        <xdr:cNvSpPr>
          <a:spLocks/>
        </xdr:cNvSpPr>
      </xdr:nvSpPr>
      <xdr:spPr>
        <a:xfrm>
          <a:off x="2333625" y="1552575"/>
          <a:ext cx="333375" cy="200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8</xdr:row>
      <xdr:rowOff>161925</xdr:rowOff>
    </xdr:from>
    <xdr:to>
      <xdr:col>4</xdr:col>
      <xdr:colOff>438150</xdr:colOff>
      <xdr:row>10</xdr:row>
      <xdr:rowOff>57150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667000" y="1600200"/>
          <a:ext cx="514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Vmo</a:t>
          </a:r>
        </a:p>
      </xdr:txBody>
    </xdr:sp>
    <xdr:clientData/>
  </xdr:twoCellAnchor>
  <xdr:twoCellAnchor>
    <xdr:from>
      <xdr:col>3</xdr:col>
      <xdr:colOff>219075</xdr:colOff>
      <xdr:row>8</xdr:row>
      <xdr:rowOff>152400</xdr:rowOff>
    </xdr:from>
    <xdr:to>
      <xdr:col>3</xdr:col>
      <xdr:colOff>342900</xdr:colOff>
      <xdr:row>9</xdr:row>
      <xdr:rowOff>66675</xdr:rowOff>
    </xdr:to>
    <xdr:sp>
      <xdr:nvSpPr>
        <xdr:cNvPr id="8" name="Polygon 8"/>
        <xdr:cNvSpPr>
          <a:spLocks/>
        </xdr:cNvSpPr>
      </xdr:nvSpPr>
      <xdr:spPr>
        <a:xfrm>
          <a:off x="2276475" y="1590675"/>
          <a:ext cx="123825" cy="85725"/>
        </a:xfrm>
        <a:custGeom>
          <a:pathLst>
            <a:path h="9" w="13">
              <a:moveTo>
                <a:pt x="0" y="4"/>
              </a:moveTo>
              <a:lnTo>
                <a:pt x="8" y="9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10</xdr:row>
      <xdr:rowOff>66675</xdr:rowOff>
    </xdr:from>
    <xdr:to>
      <xdr:col>3</xdr:col>
      <xdr:colOff>123825</xdr:colOff>
      <xdr:row>11</xdr:row>
      <xdr:rowOff>95250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885950" y="1847850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r1</a:t>
          </a:r>
        </a:p>
      </xdr:txBody>
    </xdr:sp>
    <xdr:clientData/>
  </xdr:twoCellAnchor>
  <xdr:twoCellAnchor>
    <xdr:from>
      <xdr:col>3</xdr:col>
      <xdr:colOff>180975</xdr:colOff>
      <xdr:row>23</xdr:row>
      <xdr:rowOff>152400</xdr:rowOff>
    </xdr:from>
    <xdr:to>
      <xdr:col>3</xdr:col>
      <xdr:colOff>476250</xdr:colOff>
      <xdr:row>25</xdr:row>
      <xdr:rowOff>9525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238375" y="416242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r2</a:t>
          </a:r>
        </a:p>
      </xdr:txBody>
    </xdr:sp>
    <xdr:clientData/>
  </xdr:twoCellAnchor>
  <xdr:twoCellAnchor>
    <xdr:from>
      <xdr:col>3</xdr:col>
      <xdr:colOff>257175</xdr:colOff>
      <xdr:row>22</xdr:row>
      <xdr:rowOff>104775</xdr:rowOff>
    </xdr:from>
    <xdr:to>
      <xdr:col>3</xdr:col>
      <xdr:colOff>466725</xdr:colOff>
      <xdr:row>25</xdr:row>
      <xdr:rowOff>142875</xdr:rowOff>
    </xdr:to>
    <xdr:sp>
      <xdr:nvSpPr>
        <xdr:cNvPr id="11" name="Line 11"/>
        <xdr:cNvSpPr>
          <a:spLocks/>
        </xdr:cNvSpPr>
      </xdr:nvSpPr>
      <xdr:spPr>
        <a:xfrm rot="1357191">
          <a:off x="2314575" y="3943350"/>
          <a:ext cx="209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23</xdr:row>
      <xdr:rowOff>104775</xdr:rowOff>
    </xdr:from>
    <xdr:to>
      <xdr:col>4</xdr:col>
      <xdr:colOff>504825</xdr:colOff>
      <xdr:row>32</xdr:row>
      <xdr:rowOff>9525</xdr:rowOff>
    </xdr:to>
    <xdr:sp>
      <xdr:nvSpPr>
        <xdr:cNvPr id="12" name="Line 12"/>
        <xdr:cNvSpPr>
          <a:spLocks/>
        </xdr:cNvSpPr>
      </xdr:nvSpPr>
      <xdr:spPr>
        <a:xfrm rot="1406729">
          <a:off x="2095500" y="4114800"/>
          <a:ext cx="115252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25</xdr:row>
      <xdr:rowOff>47625</xdr:rowOff>
    </xdr:from>
    <xdr:to>
      <xdr:col>3</xdr:col>
      <xdr:colOff>342900</xdr:colOff>
      <xdr:row>26</xdr:row>
      <xdr:rowOff>76200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105025" y="4400550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twoCellAnchor>
  <xdr:twoCellAnchor>
    <xdr:from>
      <xdr:col>3</xdr:col>
      <xdr:colOff>257175</xdr:colOff>
      <xdr:row>20</xdr:row>
      <xdr:rowOff>19050</xdr:rowOff>
    </xdr:from>
    <xdr:to>
      <xdr:col>3</xdr:col>
      <xdr:colOff>381000</xdr:colOff>
      <xdr:row>22</xdr:row>
      <xdr:rowOff>123825</xdr:rowOff>
    </xdr:to>
    <xdr:sp>
      <xdr:nvSpPr>
        <xdr:cNvPr id="14" name="Line 14"/>
        <xdr:cNvSpPr>
          <a:spLocks/>
        </xdr:cNvSpPr>
      </xdr:nvSpPr>
      <xdr:spPr>
        <a:xfrm flipH="1" flipV="1">
          <a:off x="2314575" y="3514725"/>
          <a:ext cx="123825" cy="447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19</xdr:row>
      <xdr:rowOff>133350</xdr:rowOff>
    </xdr:from>
    <xdr:to>
      <xdr:col>3</xdr:col>
      <xdr:colOff>371475</xdr:colOff>
      <xdr:row>20</xdr:row>
      <xdr:rowOff>161925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133600" y="345757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J</a:t>
          </a:r>
        </a:p>
      </xdr:txBody>
    </xdr:sp>
    <xdr:clientData/>
  </xdr:twoCellAnchor>
  <xdr:twoCellAnchor>
    <xdr:from>
      <xdr:col>3</xdr:col>
      <xdr:colOff>533400</xdr:colOff>
      <xdr:row>35</xdr:row>
      <xdr:rowOff>133350</xdr:rowOff>
    </xdr:from>
    <xdr:to>
      <xdr:col>3</xdr:col>
      <xdr:colOff>657225</xdr:colOff>
      <xdr:row>38</xdr:row>
      <xdr:rowOff>66675</xdr:rowOff>
    </xdr:to>
    <xdr:sp>
      <xdr:nvSpPr>
        <xdr:cNvPr id="16" name="Line 16"/>
        <xdr:cNvSpPr>
          <a:spLocks/>
        </xdr:cNvSpPr>
      </xdr:nvSpPr>
      <xdr:spPr>
        <a:xfrm flipH="1" flipV="1">
          <a:off x="2590800" y="6200775"/>
          <a:ext cx="123825" cy="447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36</xdr:row>
      <xdr:rowOff>95250</xdr:rowOff>
    </xdr:from>
    <xdr:to>
      <xdr:col>5</xdr:col>
      <xdr:colOff>133350</xdr:colOff>
      <xdr:row>37</xdr:row>
      <xdr:rowOff>123825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724150" y="6334125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J/M</a:t>
          </a:r>
        </a:p>
      </xdr:txBody>
    </xdr:sp>
    <xdr:clientData/>
  </xdr:twoCellAnchor>
  <xdr:twoCellAnchor>
    <xdr:from>
      <xdr:col>3</xdr:col>
      <xdr:colOff>323850</xdr:colOff>
      <xdr:row>37</xdr:row>
      <xdr:rowOff>38100</xdr:rowOff>
    </xdr:from>
    <xdr:to>
      <xdr:col>3</xdr:col>
      <xdr:colOff>657225</xdr:colOff>
      <xdr:row>38</xdr:row>
      <xdr:rowOff>66675</xdr:rowOff>
    </xdr:to>
    <xdr:sp>
      <xdr:nvSpPr>
        <xdr:cNvPr id="18" name="Line 18"/>
        <xdr:cNvSpPr>
          <a:spLocks/>
        </xdr:cNvSpPr>
      </xdr:nvSpPr>
      <xdr:spPr>
        <a:xfrm>
          <a:off x="2381250" y="6448425"/>
          <a:ext cx="333375" cy="200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37</xdr:row>
      <xdr:rowOff>142875</xdr:rowOff>
    </xdr:from>
    <xdr:to>
      <xdr:col>4</xdr:col>
      <xdr:colOff>47625</xdr:colOff>
      <xdr:row>39</xdr:row>
      <xdr:rowOff>9525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171700" y="6553200"/>
          <a:ext cx="619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Vmo</a:t>
          </a:r>
        </a:p>
      </xdr:txBody>
    </xdr:sp>
    <xdr:clientData/>
  </xdr:twoCellAnchor>
  <xdr:twoCellAnchor>
    <xdr:from>
      <xdr:col>3</xdr:col>
      <xdr:colOff>333375</xdr:colOff>
      <xdr:row>35</xdr:row>
      <xdr:rowOff>152400</xdr:rowOff>
    </xdr:from>
    <xdr:to>
      <xdr:col>3</xdr:col>
      <xdr:colOff>542925</xdr:colOff>
      <xdr:row>37</xdr:row>
      <xdr:rowOff>47625</xdr:rowOff>
    </xdr:to>
    <xdr:sp>
      <xdr:nvSpPr>
        <xdr:cNvPr id="20" name="Line 20"/>
        <xdr:cNvSpPr>
          <a:spLocks/>
        </xdr:cNvSpPr>
      </xdr:nvSpPr>
      <xdr:spPr>
        <a:xfrm flipV="1">
          <a:off x="2390775" y="6219825"/>
          <a:ext cx="209550" cy="238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35</xdr:row>
      <xdr:rowOff>57150</xdr:rowOff>
    </xdr:from>
    <xdr:to>
      <xdr:col>4</xdr:col>
      <xdr:colOff>66675</xdr:colOff>
      <xdr:row>36</xdr:row>
      <xdr:rowOff>85725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228850" y="61245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Vm</a:t>
          </a:r>
        </a:p>
      </xdr:txBody>
    </xdr:sp>
    <xdr:clientData/>
  </xdr:twoCellAnchor>
  <xdr:twoCellAnchor>
    <xdr:from>
      <xdr:col>3</xdr:col>
      <xdr:colOff>371475</xdr:colOff>
      <xdr:row>24</xdr:row>
      <xdr:rowOff>57150</xdr:rowOff>
    </xdr:from>
    <xdr:to>
      <xdr:col>3</xdr:col>
      <xdr:colOff>581025</xdr:colOff>
      <xdr:row>25</xdr:row>
      <xdr:rowOff>123825</xdr:rowOff>
    </xdr:to>
    <xdr:sp>
      <xdr:nvSpPr>
        <xdr:cNvPr id="22" name="Line 22"/>
        <xdr:cNvSpPr>
          <a:spLocks/>
        </xdr:cNvSpPr>
      </xdr:nvSpPr>
      <xdr:spPr>
        <a:xfrm flipV="1">
          <a:off x="2428875" y="4238625"/>
          <a:ext cx="209550" cy="238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533400</xdr:colOff>
      <xdr:row>23</xdr:row>
      <xdr:rowOff>66675</xdr:rowOff>
    </xdr:from>
    <xdr:to>
      <xdr:col>4</xdr:col>
      <xdr:colOff>657225</xdr:colOff>
      <xdr:row>24</xdr:row>
      <xdr:rowOff>152400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590800" y="4076700"/>
          <a:ext cx="809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Vm</a:t>
          </a:r>
        </a:p>
      </xdr:txBody>
    </xdr:sp>
    <xdr:clientData/>
  </xdr:twoCellAnchor>
  <xdr:twoCellAnchor>
    <xdr:from>
      <xdr:col>7</xdr:col>
      <xdr:colOff>276225</xdr:colOff>
      <xdr:row>22</xdr:row>
      <xdr:rowOff>19050</xdr:rowOff>
    </xdr:from>
    <xdr:to>
      <xdr:col>7</xdr:col>
      <xdr:colOff>409575</xdr:colOff>
      <xdr:row>22</xdr:row>
      <xdr:rowOff>19050</xdr:rowOff>
    </xdr:to>
    <xdr:sp>
      <xdr:nvSpPr>
        <xdr:cNvPr id="24" name="Line 24"/>
        <xdr:cNvSpPr>
          <a:spLocks/>
        </xdr:cNvSpPr>
      </xdr:nvSpPr>
      <xdr:spPr>
        <a:xfrm>
          <a:off x="5076825" y="38576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552450</xdr:colOff>
      <xdr:row>22</xdr:row>
      <xdr:rowOff>19050</xdr:rowOff>
    </xdr:from>
    <xdr:to>
      <xdr:col>8</xdr:col>
      <xdr:colOff>66675</xdr:colOff>
      <xdr:row>22</xdr:row>
      <xdr:rowOff>28575</xdr:rowOff>
    </xdr:to>
    <xdr:sp>
      <xdr:nvSpPr>
        <xdr:cNvPr id="25" name="Line 25"/>
        <xdr:cNvSpPr>
          <a:spLocks/>
        </xdr:cNvSpPr>
      </xdr:nvSpPr>
      <xdr:spPr>
        <a:xfrm flipV="1">
          <a:off x="5353050" y="3857625"/>
          <a:ext cx="200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22</xdr:row>
      <xdr:rowOff>19050</xdr:rowOff>
    </xdr:from>
    <xdr:to>
      <xdr:col>8</xdr:col>
      <xdr:colOff>447675</xdr:colOff>
      <xdr:row>22</xdr:row>
      <xdr:rowOff>19050</xdr:rowOff>
    </xdr:to>
    <xdr:sp>
      <xdr:nvSpPr>
        <xdr:cNvPr id="26" name="Line 26"/>
        <xdr:cNvSpPr>
          <a:spLocks/>
        </xdr:cNvSpPr>
      </xdr:nvSpPr>
      <xdr:spPr>
        <a:xfrm>
          <a:off x="5781675" y="3857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9</xdr:row>
      <xdr:rowOff>9525</xdr:rowOff>
    </xdr:from>
    <xdr:to>
      <xdr:col>4</xdr:col>
      <xdr:colOff>152400</xdr:colOff>
      <xdr:row>9</xdr:row>
      <xdr:rowOff>19050</xdr:rowOff>
    </xdr:to>
    <xdr:sp>
      <xdr:nvSpPr>
        <xdr:cNvPr id="27" name="Line 27"/>
        <xdr:cNvSpPr>
          <a:spLocks/>
        </xdr:cNvSpPr>
      </xdr:nvSpPr>
      <xdr:spPr>
        <a:xfrm flipV="1">
          <a:off x="2695575" y="1619250"/>
          <a:ext cx="200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23</xdr:row>
      <xdr:rowOff>66675</xdr:rowOff>
    </xdr:from>
    <xdr:to>
      <xdr:col>4</xdr:col>
      <xdr:colOff>85725</xdr:colOff>
      <xdr:row>23</xdr:row>
      <xdr:rowOff>76200</xdr:rowOff>
    </xdr:to>
    <xdr:sp>
      <xdr:nvSpPr>
        <xdr:cNvPr id="28" name="Line 28"/>
        <xdr:cNvSpPr>
          <a:spLocks/>
        </xdr:cNvSpPr>
      </xdr:nvSpPr>
      <xdr:spPr>
        <a:xfrm flipV="1">
          <a:off x="2628900" y="4076700"/>
          <a:ext cx="200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19</xdr:row>
      <xdr:rowOff>104775</xdr:rowOff>
    </xdr:from>
    <xdr:to>
      <xdr:col>3</xdr:col>
      <xdr:colOff>247650</xdr:colOff>
      <xdr:row>19</xdr:row>
      <xdr:rowOff>104775</xdr:rowOff>
    </xdr:to>
    <xdr:sp>
      <xdr:nvSpPr>
        <xdr:cNvPr id="29" name="Line 29"/>
        <xdr:cNvSpPr>
          <a:spLocks/>
        </xdr:cNvSpPr>
      </xdr:nvSpPr>
      <xdr:spPr>
        <a:xfrm>
          <a:off x="2152650" y="3429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35</xdr:row>
      <xdr:rowOff>57150</xdr:rowOff>
    </xdr:from>
    <xdr:to>
      <xdr:col>3</xdr:col>
      <xdr:colOff>371475</xdr:colOff>
      <xdr:row>35</xdr:row>
      <xdr:rowOff>57150</xdr:rowOff>
    </xdr:to>
    <xdr:sp>
      <xdr:nvSpPr>
        <xdr:cNvPr id="30" name="Line 30"/>
        <xdr:cNvSpPr>
          <a:spLocks/>
        </xdr:cNvSpPr>
      </xdr:nvSpPr>
      <xdr:spPr>
        <a:xfrm>
          <a:off x="2276475" y="61245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36</xdr:row>
      <xdr:rowOff>104775</xdr:rowOff>
    </xdr:from>
    <xdr:to>
      <xdr:col>4</xdr:col>
      <xdr:colOff>161925</xdr:colOff>
      <xdr:row>36</xdr:row>
      <xdr:rowOff>104775</xdr:rowOff>
    </xdr:to>
    <xdr:sp>
      <xdr:nvSpPr>
        <xdr:cNvPr id="31" name="Line 31"/>
        <xdr:cNvSpPr>
          <a:spLocks/>
        </xdr:cNvSpPr>
      </xdr:nvSpPr>
      <xdr:spPr>
        <a:xfrm>
          <a:off x="2752725" y="63436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37</xdr:row>
      <xdr:rowOff>133350</xdr:rowOff>
    </xdr:from>
    <xdr:to>
      <xdr:col>3</xdr:col>
      <xdr:colOff>342900</xdr:colOff>
      <xdr:row>37</xdr:row>
      <xdr:rowOff>133350</xdr:rowOff>
    </xdr:to>
    <xdr:sp>
      <xdr:nvSpPr>
        <xdr:cNvPr id="32" name="Line 32"/>
        <xdr:cNvSpPr>
          <a:spLocks/>
        </xdr:cNvSpPr>
      </xdr:nvSpPr>
      <xdr:spPr>
        <a:xfrm>
          <a:off x="2247900" y="654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49</xdr:row>
      <xdr:rowOff>9525</xdr:rowOff>
    </xdr:from>
    <xdr:to>
      <xdr:col>3</xdr:col>
      <xdr:colOff>419100</xdr:colOff>
      <xdr:row>50</xdr:row>
      <xdr:rowOff>38100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181225" y="8477250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r2</a:t>
          </a:r>
        </a:p>
      </xdr:txBody>
    </xdr:sp>
    <xdr:clientData/>
  </xdr:twoCellAnchor>
  <xdr:twoCellAnchor>
    <xdr:from>
      <xdr:col>2</xdr:col>
      <xdr:colOff>666750</xdr:colOff>
      <xdr:row>43</xdr:row>
      <xdr:rowOff>152400</xdr:rowOff>
    </xdr:from>
    <xdr:to>
      <xdr:col>4</xdr:col>
      <xdr:colOff>28575</xdr:colOff>
      <xdr:row>54</xdr:row>
      <xdr:rowOff>123825</xdr:rowOff>
    </xdr:to>
    <xdr:sp>
      <xdr:nvSpPr>
        <xdr:cNvPr id="34" name="Line 34"/>
        <xdr:cNvSpPr>
          <a:spLocks/>
        </xdr:cNvSpPr>
      </xdr:nvSpPr>
      <xdr:spPr>
        <a:xfrm rot="1357191">
          <a:off x="2038350" y="7591425"/>
          <a:ext cx="73342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104775</xdr:rowOff>
    </xdr:from>
    <xdr:to>
      <xdr:col>4</xdr:col>
      <xdr:colOff>504825</xdr:colOff>
      <xdr:row>53</xdr:row>
      <xdr:rowOff>9525</xdr:rowOff>
    </xdr:to>
    <xdr:sp>
      <xdr:nvSpPr>
        <xdr:cNvPr id="35" name="Line 35"/>
        <xdr:cNvSpPr>
          <a:spLocks/>
        </xdr:cNvSpPr>
      </xdr:nvSpPr>
      <xdr:spPr>
        <a:xfrm rot="1406729">
          <a:off x="2095500" y="7715250"/>
          <a:ext cx="1152525" cy="1447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55</xdr:row>
      <xdr:rowOff>28575</xdr:rowOff>
    </xdr:from>
    <xdr:to>
      <xdr:col>3</xdr:col>
      <xdr:colOff>457200</xdr:colOff>
      <xdr:row>56</xdr:row>
      <xdr:rowOff>57150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219325" y="9525000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twoCellAnchor>
  <xdr:twoCellAnchor>
    <xdr:from>
      <xdr:col>3</xdr:col>
      <xdr:colOff>342900</xdr:colOff>
      <xdr:row>53</xdr:row>
      <xdr:rowOff>85725</xdr:rowOff>
    </xdr:from>
    <xdr:to>
      <xdr:col>3</xdr:col>
      <xdr:colOff>552450</xdr:colOff>
      <xdr:row>54</xdr:row>
      <xdr:rowOff>152400</xdr:rowOff>
    </xdr:to>
    <xdr:sp>
      <xdr:nvSpPr>
        <xdr:cNvPr id="37" name="Line 37"/>
        <xdr:cNvSpPr>
          <a:spLocks/>
        </xdr:cNvSpPr>
      </xdr:nvSpPr>
      <xdr:spPr>
        <a:xfrm flipV="1">
          <a:off x="2400300" y="9239250"/>
          <a:ext cx="209550" cy="238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42</xdr:row>
      <xdr:rowOff>19050</xdr:rowOff>
    </xdr:from>
    <xdr:to>
      <xdr:col>3</xdr:col>
      <xdr:colOff>581025</xdr:colOff>
      <xdr:row>43</xdr:row>
      <xdr:rowOff>85725</xdr:rowOff>
    </xdr:to>
    <xdr:sp>
      <xdr:nvSpPr>
        <xdr:cNvPr id="38" name="Line 38"/>
        <xdr:cNvSpPr>
          <a:spLocks/>
        </xdr:cNvSpPr>
      </xdr:nvSpPr>
      <xdr:spPr>
        <a:xfrm flipV="1">
          <a:off x="2428875" y="7286625"/>
          <a:ext cx="209550" cy="238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42</xdr:row>
      <xdr:rowOff>76200</xdr:rowOff>
    </xdr:from>
    <xdr:to>
      <xdr:col>4</xdr:col>
      <xdr:colOff>228600</xdr:colOff>
      <xdr:row>53</xdr:row>
      <xdr:rowOff>19050</xdr:rowOff>
    </xdr:to>
    <xdr:sp>
      <xdr:nvSpPr>
        <xdr:cNvPr id="39" name="Line 39"/>
        <xdr:cNvSpPr>
          <a:spLocks/>
        </xdr:cNvSpPr>
      </xdr:nvSpPr>
      <xdr:spPr>
        <a:xfrm rot="1357191">
          <a:off x="2247900" y="7343775"/>
          <a:ext cx="723900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41</xdr:row>
      <xdr:rowOff>104775</xdr:rowOff>
    </xdr:from>
    <xdr:to>
      <xdr:col>3</xdr:col>
      <xdr:colOff>561975</xdr:colOff>
      <xdr:row>43</xdr:row>
      <xdr:rowOff>19050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2286000" y="7200900"/>
          <a:ext cx="333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Vm</a:t>
          </a:r>
        </a:p>
      </xdr:txBody>
    </xdr:sp>
    <xdr:clientData/>
  </xdr:twoCellAnchor>
  <xdr:twoCellAnchor>
    <xdr:from>
      <xdr:col>3</xdr:col>
      <xdr:colOff>257175</xdr:colOff>
      <xdr:row>41</xdr:row>
      <xdr:rowOff>123825</xdr:rowOff>
    </xdr:from>
    <xdr:to>
      <xdr:col>3</xdr:col>
      <xdr:colOff>457200</xdr:colOff>
      <xdr:row>41</xdr:row>
      <xdr:rowOff>133350</xdr:rowOff>
    </xdr:to>
    <xdr:sp>
      <xdr:nvSpPr>
        <xdr:cNvPr id="41" name="Line 41"/>
        <xdr:cNvSpPr>
          <a:spLocks/>
        </xdr:cNvSpPr>
      </xdr:nvSpPr>
      <xdr:spPr>
        <a:xfrm flipV="1">
          <a:off x="2314575" y="7219950"/>
          <a:ext cx="200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42</xdr:row>
      <xdr:rowOff>19050</xdr:rowOff>
    </xdr:from>
    <xdr:to>
      <xdr:col>4</xdr:col>
      <xdr:colOff>533400</xdr:colOff>
      <xdr:row>42</xdr:row>
      <xdr:rowOff>19050</xdr:rowOff>
    </xdr:to>
    <xdr:sp>
      <xdr:nvSpPr>
        <xdr:cNvPr id="42" name="Line 42"/>
        <xdr:cNvSpPr>
          <a:spLocks/>
        </xdr:cNvSpPr>
      </xdr:nvSpPr>
      <xdr:spPr>
        <a:xfrm>
          <a:off x="2638425" y="72866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41</xdr:row>
      <xdr:rowOff>9525</xdr:rowOff>
    </xdr:from>
    <xdr:to>
      <xdr:col>5</xdr:col>
      <xdr:colOff>390525</xdr:colOff>
      <xdr:row>43</xdr:row>
      <xdr:rowOff>123825</xdr:rowOff>
    </xdr:to>
    <xdr:sp>
      <xdr:nvSpPr>
        <xdr:cNvPr id="43" name="Line 43"/>
        <xdr:cNvSpPr>
          <a:spLocks/>
        </xdr:cNvSpPr>
      </xdr:nvSpPr>
      <xdr:spPr>
        <a:xfrm flipV="1">
          <a:off x="2438400" y="7105650"/>
          <a:ext cx="13811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40</xdr:row>
      <xdr:rowOff>142875</xdr:rowOff>
    </xdr:from>
    <xdr:to>
      <xdr:col>4</xdr:col>
      <xdr:colOff>561975</xdr:colOff>
      <xdr:row>42</xdr:row>
      <xdr:rowOff>57150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781300" y="70675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w*r2</a:t>
          </a:r>
        </a:p>
      </xdr:txBody>
    </xdr:sp>
    <xdr:clientData/>
  </xdr:twoCellAnchor>
  <xdr:twoCellAnchor>
    <xdr:from>
      <xdr:col>3</xdr:col>
      <xdr:colOff>561975</xdr:colOff>
      <xdr:row>42</xdr:row>
      <xdr:rowOff>19050</xdr:rowOff>
    </xdr:from>
    <xdr:to>
      <xdr:col>4</xdr:col>
      <xdr:colOff>0</xdr:colOff>
      <xdr:row>42</xdr:row>
      <xdr:rowOff>133350</xdr:rowOff>
    </xdr:to>
    <xdr:sp>
      <xdr:nvSpPr>
        <xdr:cNvPr id="45" name="Polygon 45"/>
        <xdr:cNvSpPr>
          <a:spLocks/>
        </xdr:cNvSpPr>
      </xdr:nvSpPr>
      <xdr:spPr>
        <a:xfrm>
          <a:off x="2619375" y="7286625"/>
          <a:ext cx="123825" cy="114300"/>
        </a:xfrm>
        <a:custGeom>
          <a:pathLst>
            <a:path h="12" w="13">
              <a:moveTo>
                <a:pt x="0" y="12"/>
              </a:moveTo>
              <a:lnTo>
                <a:pt x="13" y="12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43</xdr:row>
      <xdr:rowOff>85725</xdr:rowOff>
    </xdr:from>
    <xdr:to>
      <xdr:col>3</xdr:col>
      <xdr:colOff>514350</xdr:colOff>
      <xdr:row>44</xdr:row>
      <xdr:rowOff>85725</xdr:rowOff>
    </xdr:to>
    <xdr:sp>
      <xdr:nvSpPr>
        <xdr:cNvPr id="46" name="Polygon 46"/>
        <xdr:cNvSpPr>
          <a:spLocks/>
        </xdr:cNvSpPr>
      </xdr:nvSpPr>
      <xdr:spPr>
        <a:xfrm>
          <a:off x="2476500" y="7524750"/>
          <a:ext cx="95250" cy="171450"/>
        </a:xfrm>
        <a:custGeom>
          <a:pathLst>
            <a:path h="18" w="10">
              <a:moveTo>
                <a:pt x="0" y="18"/>
              </a:moveTo>
              <a:lnTo>
                <a:pt x="10" y="15"/>
              </a:lnTo>
              <a:lnTo>
                <a:pt x="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46</xdr:row>
      <xdr:rowOff>123825</xdr:rowOff>
    </xdr:from>
    <xdr:to>
      <xdr:col>3</xdr:col>
      <xdr:colOff>361950</xdr:colOff>
      <xdr:row>46</xdr:row>
      <xdr:rowOff>123825</xdr:rowOff>
    </xdr:to>
    <xdr:sp>
      <xdr:nvSpPr>
        <xdr:cNvPr id="47" name="Line 47"/>
        <xdr:cNvSpPr>
          <a:spLocks/>
        </xdr:cNvSpPr>
      </xdr:nvSpPr>
      <xdr:spPr>
        <a:xfrm>
          <a:off x="2409825" y="8077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46</xdr:row>
      <xdr:rowOff>95250</xdr:rowOff>
    </xdr:from>
    <xdr:to>
      <xdr:col>3</xdr:col>
      <xdr:colOff>504825</xdr:colOff>
      <xdr:row>46</xdr:row>
      <xdr:rowOff>114300</xdr:rowOff>
    </xdr:to>
    <xdr:sp>
      <xdr:nvSpPr>
        <xdr:cNvPr id="48" name="AutoShape 48"/>
        <xdr:cNvSpPr>
          <a:spLocks/>
        </xdr:cNvSpPr>
      </xdr:nvSpPr>
      <xdr:spPr>
        <a:xfrm>
          <a:off x="2400300" y="8048625"/>
          <a:ext cx="161925" cy="19050"/>
        </a:xfrm>
        <a:custGeom>
          <a:pathLst>
            <a:path h="2" w="17">
              <a:moveTo>
                <a:pt x="0" y="2"/>
              </a:moveTo>
              <a:cubicBezTo>
                <a:pt x="5" y="2"/>
                <a:pt x="11" y="1"/>
                <a:pt x="14" y="1"/>
              </a:cubicBezTo>
              <a:cubicBezTo>
                <a:pt x="17" y="1"/>
                <a:pt x="17" y="0"/>
                <a:pt x="17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46</xdr:row>
      <xdr:rowOff>152400</xdr:rowOff>
    </xdr:from>
    <xdr:to>
      <xdr:col>4</xdr:col>
      <xdr:colOff>152400</xdr:colOff>
      <xdr:row>50</xdr:row>
      <xdr:rowOff>47625</xdr:rowOff>
    </xdr:to>
    <xdr:sp>
      <xdr:nvSpPr>
        <xdr:cNvPr id="49" name="Line 49"/>
        <xdr:cNvSpPr>
          <a:spLocks/>
        </xdr:cNvSpPr>
      </xdr:nvSpPr>
      <xdr:spPr>
        <a:xfrm flipH="1" flipV="1">
          <a:off x="2486025" y="8105775"/>
          <a:ext cx="409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49</xdr:row>
      <xdr:rowOff>152400</xdr:rowOff>
    </xdr:from>
    <xdr:to>
      <xdr:col>5</xdr:col>
      <xdr:colOff>0</xdr:colOff>
      <xdr:row>51</xdr:row>
      <xdr:rowOff>66675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905125" y="86201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tha</a:t>
          </a:r>
        </a:p>
      </xdr:txBody>
    </xdr:sp>
    <xdr:clientData/>
  </xdr:twoCellAnchor>
  <xdr:twoCellAnchor>
    <xdr:from>
      <xdr:col>5</xdr:col>
      <xdr:colOff>514350</xdr:colOff>
      <xdr:row>40</xdr:row>
      <xdr:rowOff>142875</xdr:rowOff>
    </xdr:from>
    <xdr:to>
      <xdr:col>6</xdr:col>
      <xdr:colOff>352425</xdr:colOff>
      <xdr:row>42</xdr:row>
      <xdr:rowOff>57150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943350" y="70675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tha</a:t>
          </a:r>
        </a:p>
      </xdr:txBody>
    </xdr:sp>
    <xdr:clientData/>
  </xdr:twoCellAnchor>
  <xdr:twoCellAnchor>
    <xdr:from>
      <xdr:col>4</xdr:col>
      <xdr:colOff>523875</xdr:colOff>
      <xdr:row>42</xdr:row>
      <xdr:rowOff>19050</xdr:rowOff>
    </xdr:from>
    <xdr:to>
      <xdr:col>5</xdr:col>
      <xdr:colOff>428625</xdr:colOff>
      <xdr:row>42</xdr:row>
      <xdr:rowOff>19050</xdr:rowOff>
    </xdr:to>
    <xdr:sp>
      <xdr:nvSpPr>
        <xdr:cNvPr id="52" name="Line 52"/>
        <xdr:cNvSpPr>
          <a:spLocks/>
        </xdr:cNvSpPr>
      </xdr:nvSpPr>
      <xdr:spPr>
        <a:xfrm>
          <a:off x="3267075" y="72866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41</xdr:row>
      <xdr:rowOff>38100</xdr:rowOff>
    </xdr:from>
    <xdr:to>
      <xdr:col>5</xdr:col>
      <xdr:colOff>342900</xdr:colOff>
      <xdr:row>42</xdr:row>
      <xdr:rowOff>9525</xdr:rowOff>
    </xdr:to>
    <xdr:sp>
      <xdr:nvSpPr>
        <xdr:cNvPr id="53" name="AutoShape 53"/>
        <xdr:cNvSpPr>
          <a:spLocks/>
        </xdr:cNvSpPr>
      </xdr:nvSpPr>
      <xdr:spPr>
        <a:xfrm>
          <a:off x="3752850" y="7134225"/>
          <a:ext cx="19050" cy="142875"/>
        </a:xfrm>
        <a:custGeom>
          <a:pathLst>
            <a:path h="15" w="2">
              <a:moveTo>
                <a:pt x="0" y="0"/>
              </a:moveTo>
              <a:cubicBezTo>
                <a:pt x="1" y="3"/>
                <a:pt x="2" y="6"/>
                <a:pt x="2" y="8"/>
              </a:cubicBezTo>
              <a:cubicBezTo>
                <a:pt x="2" y="10"/>
                <a:pt x="2" y="12"/>
                <a:pt x="2" y="15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41</xdr:row>
      <xdr:rowOff>85725</xdr:rowOff>
    </xdr:from>
    <xdr:to>
      <xdr:col>5</xdr:col>
      <xdr:colOff>514350</xdr:colOff>
      <xdr:row>41</xdr:row>
      <xdr:rowOff>104775</xdr:rowOff>
    </xdr:to>
    <xdr:sp>
      <xdr:nvSpPr>
        <xdr:cNvPr id="54" name="Line 54"/>
        <xdr:cNvSpPr>
          <a:spLocks/>
        </xdr:cNvSpPr>
      </xdr:nvSpPr>
      <xdr:spPr>
        <a:xfrm flipH="1">
          <a:off x="3800475" y="7181850"/>
          <a:ext cx="142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11</xdr:row>
      <xdr:rowOff>66675</xdr:rowOff>
    </xdr:from>
    <xdr:to>
      <xdr:col>4</xdr:col>
      <xdr:colOff>209550</xdr:colOff>
      <xdr:row>12</xdr:row>
      <xdr:rowOff>95250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2657475" y="2019300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r3</a:t>
          </a:r>
        </a:p>
      </xdr:txBody>
    </xdr:sp>
    <xdr:clientData/>
  </xdr:twoCellAnchor>
  <xdr:twoCellAnchor>
    <xdr:from>
      <xdr:col>3</xdr:col>
      <xdr:colOff>638175</xdr:colOff>
      <xdr:row>27</xdr:row>
      <xdr:rowOff>161925</xdr:rowOff>
    </xdr:from>
    <xdr:to>
      <xdr:col>4</xdr:col>
      <xdr:colOff>247650</xdr:colOff>
      <xdr:row>29</xdr:row>
      <xdr:rowOff>19050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695575" y="4857750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r3</a:t>
          </a:r>
        </a:p>
      </xdr:txBody>
    </xdr:sp>
    <xdr:clientData/>
  </xdr:twoCellAnchor>
  <xdr:twoCellAnchor>
    <xdr:from>
      <xdr:col>3</xdr:col>
      <xdr:colOff>495300</xdr:colOff>
      <xdr:row>33</xdr:row>
      <xdr:rowOff>57150</xdr:rowOff>
    </xdr:from>
    <xdr:to>
      <xdr:col>4</xdr:col>
      <xdr:colOff>95250</xdr:colOff>
      <xdr:row>33</xdr:row>
      <xdr:rowOff>133350</xdr:rowOff>
    </xdr:to>
    <xdr:sp>
      <xdr:nvSpPr>
        <xdr:cNvPr id="57" name="Line 57"/>
        <xdr:cNvSpPr>
          <a:spLocks/>
        </xdr:cNvSpPr>
      </xdr:nvSpPr>
      <xdr:spPr>
        <a:xfrm flipV="1">
          <a:off x="2552700" y="5781675"/>
          <a:ext cx="2857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33</xdr:row>
      <xdr:rowOff>47625</xdr:rowOff>
    </xdr:from>
    <xdr:to>
      <xdr:col>4</xdr:col>
      <xdr:colOff>133350</xdr:colOff>
      <xdr:row>34</xdr:row>
      <xdr:rowOff>133350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866900" y="5772150"/>
          <a:ext cx="1009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new pivot</a:t>
          </a:r>
        </a:p>
      </xdr:txBody>
    </xdr:sp>
    <xdr:clientData/>
  </xdr:twoCellAnchor>
  <xdr:twoCellAnchor>
    <xdr:from>
      <xdr:col>3</xdr:col>
      <xdr:colOff>409575</xdr:colOff>
      <xdr:row>54</xdr:row>
      <xdr:rowOff>85725</xdr:rowOff>
    </xdr:from>
    <xdr:to>
      <xdr:col>4</xdr:col>
      <xdr:colOff>57150</xdr:colOff>
      <xdr:row>56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466975" y="9410700"/>
          <a:ext cx="333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Vm</a:t>
          </a:r>
        </a:p>
      </xdr:txBody>
    </xdr:sp>
    <xdr:clientData/>
  </xdr:twoCellAnchor>
  <xdr:twoCellAnchor>
    <xdr:from>
      <xdr:col>3</xdr:col>
      <xdr:colOff>438150</xdr:colOff>
      <xdr:row>54</xdr:row>
      <xdr:rowOff>104775</xdr:rowOff>
    </xdr:from>
    <xdr:to>
      <xdr:col>3</xdr:col>
      <xdr:colOff>638175</xdr:colOff>
      <xdr:row>54</xdr:row>
      <xdr:rowOff>114300</xdr:rowOff>
    </xdr:to>
    <xdr:sp>
      <xdr:nvSpPr>
        <xdr:cNvPr id="60" name="Line 60"/>
        <xdr:cNvSpPr>
          <a:spLocks/>
        </xdr:cNvSpPr>
      </xdr:nvSpPr>
      <xdr:spPr>
        <a:xfrm flipV="1">
          <a:off x="2495550" y="9429750"/>
          <a:ext cx="200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42</xdr:row>
      <xdr:rowOff>152400</xdr:rowOff>
    </xdr:from>
    <xdr:to>
      <xdr:col>4</xdr:col>
      <xdr:colOff>514350</xdr:colOff>
      <xdr:row>53</xdr:row>
      <xdr:rowOff>95250</xdr:rowOff>
    </xdr:to>
    <xdr:sp>
      <xdr:nvSpPr>
        <xdr:cNvPr id="61" name="Line 61"/>
        <xdr:cNvSpPr>
          <a:spLocks/>
        </xdr:cNvSpPr>
      </xdr:nvSpPr>
      <xdr:spPr>
        <a:xfrm rot="2405669">
          <a:off x="2533650" y="7419975"/>
          <a:ext cx="723900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42</xdr:row>
      <xdr:rowOff>19050</xdr:rowOff>
    </xdr:from>
    <xdr:to>
      <xdr:col>4</xdr:col>
      <xdr:colOff>457200</xdr:colOff>
      <xdr:row>42</xdr:row>
      <xdr:rowOff>123825</xdr:rowOff>
    </xdr:to>
    <xdr:sp>
      <xdr:nvSpPr>
        <xdr:cNvPr id="62" name="AutoShape 62"/>
        <xdr:cNvSpPr>
          <a:spLocks/>
        </xdr:cNvSpPr>
      </xdr:nvSpPr>
      <xdr:spPr>
        <a:xfrm>
          <a:off x="2619375" y="7286625"/>
          <a:ext cx="581025" cy="104775"/>
        </a:xfrm>
        <a:custGeom>
          <a:pathLst>
            <a:path h="11" w="61">
              <a:moveTo>
                <a:pt x="0" y="0"/>
              </a:moveTo>
              <a:cubicBezTo>
                <a:pt x="8" y="0"/>
                <a:pt x="17" y="0"/>
                <a:pt x="25" y="1"/>
              </a:cubicBezTo>
              <a:cubicBezTo>
                <a:pt x="33" y="2"/>
                <a:pt x="42" y="3"/>
                <a:pt x="48" y="5"/>
              </a:cubicBezTo>
              <a:cubicBezTo>
                <a:pt x="54" y="7"/>
                <a:pt x="59" y="10"/>
                <a:pt x="61" y="11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44</xdr:row>
      <xdr:rowOff>85725</xdr:rowOff>
    </xdr:from>
    <xdr:to>
      <xdr:col>4</xdr:col>
      <xdr:colOff>333375</xdr:colOff>
      <xdr:row>44</xdr:row>
      <xdr:rowOff>161925</xdr:rowOff>
    </xdr:to>
    <xdr:sp>
      <xdr:nvSpPr>
        <xdr:cNvPr id="63" name="AutoShape 63"/>
        <xdr:cNvSpPr>
          <a:spLocks/>
        </xdr:cNvSpPr>
      </xdr:nvSpPr>
      <xdr:spPr>
        <a:xfrm>
          <a:off x="2619375" y="7696200"/>
          <a:ext cx="457200" cy="76200"/>
        </a:xfrm>
        <a:custGeom>
          <a:pathLst>
            <a:path h="8" w="48">
              <a:moveTo>
                <a:pt x="0" y="1"/>
              </a:moveTo>
              <a:cubicBezTo>
                <a:pt x="10" y="0"/>
                <a:pt x="20" y="0"/>
                <a:pt x="28" y="1"/>
              </a:cubicBezTo>
              <a:cubicBezTo>
                <a:pt x="36" y="2"/>
                <a:pt x="42" y="5"/>
                <a:pt x="48" y="8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44</xdr:row>
      <xdr:rowOff>104775</xdr:rowOff>
    </xdr:from>
    <xdr:to>
      <xdr:col>4</xdr:col>
      <xdr:colOff>323850</xdr:colOff>
      <xdr:row>44</xdr:row>
      <xdr:rowOff>161925</xdr:rowOff>
    </xdr:to>
    <xdr:sp>
      <xdr:nvSpPr>
        <xdr:cNvPr id="64" name="Line 64"/>
        <xdr:cNvSpPr>
          <a:spLocks/>
        </xdr:cNvSpPr>
      </xdr:nvSpPr>
      <xdr:spPr>
        <a:xfrm>
          <a:off x="2952750" y="7715250"/>
          <a:ext cx="1143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44</xdr:row>
      <xdr:rowOff>123825</xdr:rowOff>
    </xdr:from>
    <xdr:to>
      <xdr:col>4</xdr:col>
      <xdr:colOff>419100</xdr:colOff>
      <xdr:row>47</xdr:row>
      <xdr:rowOff>9525</xdr:rowOff>
    </xdr:to>
    <xdr:sp>
      <xdr:nvSpPr>
        <xdr:cNvPr id="65" name="Line 65"/>
        <xdr:cNvSpPr>
          <a:spLocks/>
        </xdr:cNvSpPr>
      </xdr:nvSpPr>
      <xdr:spPr>
        <a:xfrm>
          <a:off x="2838450" y="7734300"/>
          <a:ext cx="3238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46</xdr:row>
      <xdr:rowOff>114300</xdr:rowOff>
    </xdr:from>
    <xdr:to>
      <xdr:col>5</xdr:col>
      <xdr:colOff>438150</xdr:colOff>
      <xdr:row>48</xdr:row>
      <xdr:rowOff>28575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3124200" y="8067675"/>
          <a:ext cx="742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rotation</a:t>
          </a:r>
        </a:p>
      </xdr:txBody>
    </xdr:sp>
    <xdr:clientData/>
  </xdr:twoCellAnchor>
  <xdr:twoCellAnchor>
    <xdr:from>
      <xdr:col>3</xdr:col>
      <xdr:colOff>161925</xdr:colOff>
      <xdr:row>42</xdr:row>
      <xdr:rowOff>152400</xdr:rowOff>
    </xdr:from>
    <xdr:to>
      <xdr:col>3</xdr:col>
      <xdr:colOff>561975</xdr:colOff>
      <xdr:row>44</xdr:row>
      <xdr:rowOff>57150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219325" y="7419975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5</xdr:col>
      <xdr:colOff>257175</xdr:colOff>
      <xdr:row>36</xdr:row>
      <xdr:rowOff>57150</xdr:rowOff>
    </xdr:from>
    <xdr:to>
      <xdr:col>5</xdr:col>
      <xdr:colOff>333375</xdr:colOff>
      <xdr:row>37</xdr:row>
      <xdr:rowOff>152400</xdr:rowOff>
    </xdr:to>
    <xdr:sp>
      <xdr:nvSpPr>
        <xdr:cNvPr id="68" name="Line 68"/>
        <xdr:cNvSpPr>
          <a:spLocks/>
        </xdr:cNvSpPr>
      </xdr:nvSpPr>
      <xdr:spPr>
        <a:xfrm flipH="1" flipV="1">
          <a:off x="3686175" y="6296025"/>
          <a:ext cx="76200" cy="266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35</xdr:row>
      <xdr:rowOff>28575</xdr:rowOff>
    </xdr:from>
    <xdr:to>
      <xdr:col>6</xdr:col>
      <xdr:colOff>333375</xdr:colOff>
      <xdr:row>36</xdr:row>
      <xdr:rowOff>57150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3609975" y="609600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j</a:t>
          </a:r>
        </a:p>
      </xdr:txBody>
    </xdr:sp>
    <xdr:clientData/>
  </xdr:twoCellAnchor>
  <xdr:twoCellAnchor>
    <xdr:from>
      <xdr:col>5</xdr:col>
      <xdr:colOff>180975</xdr:colOff>
      <xdr:row>35</xdr:row>
      <xdr:rowOff>9525</xdr:rowOff>
    </xdr:from>
    <xdr:to>
      <xdr:col>5</xdr:col>
      <xdr:colOff>333375</xdr:colOff>
      <xdr:row>35</xdr:row>
      <xdr:rowOff>9525</xdr:rowOff>
    </xdr:to>
    <xdr:sp>
      <xdr:nvSpPr>
        <xdr:cNvPr id="70" name="Line 70"/>
        <xdr:cNvSpPr>
          <a:spLocks/>
        </xdr:cNvSpPr>
      </xdr:nvSpPr>
      <xdr:spPr>
        <a:xfrm>
          <a:off x="3609975" y="6076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37</xdr:row>
      <xdr:rowOff>85725</xdr:rowOff>
    </xdr:from>
    <xdr:to>
      <xdr:col>5</xdr:col>
      <xdr:colOff>561975</xdr:colOff>
      <xdr:row>37</xdr:row>
      <xdr:rowOff>161925</xdr:rowOff>
    </xdr:to>
    <xdr:sp>
      <xdr:nvSpPr>
        <xdr:cNvPr id="71" name="Line 71"/>
        <xdr:cNvSpPr>
          <a:spLocks/>
        </xdr:cNvSpPr>
      </xdr:nvSpPr>
      <xdr:spPr>
        <a:xfrm flipV="1">
          <a:off x="3752850" y="6496050"/>
          <a:ext cx="238125" cy="76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36</xdr:row>
      <xdr:rowOff>95250</xdr:rowOff>
    </xdr:from>
    <xdr:to>
      <xdr:col>7</xdr:col>
      <xdr:colOff>28575</xdr:colOff>
      <xdr:row>37</xdr:row>
      <xdr:rowOff>123825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3990975" y="6334125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k</a:t>
          </a:r>
        </a:p>
      </xdr:txBody>
    </xdr:sp>
    <xdr:clientData/>
  </xdr:twoCellAnchor>
  <xdr:twoCellAnchor>
    <xdr:from>
      <xdr:col>5</xdr:col>
      <xdr:colOff>600075</xdr:colOff>
      <xdr:row>36</xdr:row>
      <xdr:rowOff>114300</xdr:rowOff>
    </xdr:from>
    <xdr:to>
      <xdr:col>6</xdr:col>
      <xdr:colOff>66675</xdr:colOff>
      <xdr:row>36</xdr:row>
      <xdr:rowOff>114300</xdr:rowOff>
    </xdr:to>
    <xdr:sp>
      <xdr:nvSpPr>
        <xdr:cNvPr id="73" name="Line 73"/>
        <xdr:cNvSpPr>
          <a:spLocks/>
        </xdr:cNvSpPr>
      </xdr:nvSpPr>
      <xdr:spPr>
        <a:xfrm>
          <a:off x="4029075" y="63531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39</xdr:row>
      <xdr:rowOff>19050</xdr:rowOff>
    </xdr:from>
    <xdr:to>
      <xdr:col>7</xdr:col>
      <xdr:colOff>247650</xdr:colOff>
      <xdr:row>39</xdr:row>
      <xdr:rowOff>28575</xdr:rowOff>
    </xdr:to>
    <xdr:sp>
      <xdr:nvSpPr>
        <xdr:cNvPr id="74" name="Line 74"/>
        <xdr:cNvSpPr>
          <a:spLocks/>
        </xdr:cNvSpPr>
      </xdr:nvSpPr>
      <xdr:spPr>
        <a:xfrm flipV="1">
          <a:off x="4848225" y="6772275"/>
          <a:ext cx="200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38</xdr:row>
      <xdr:rowOff>152400</xdr:rowOff>
    </xdr:from>
    <xdr:to>
      <xdr:col>10</xdr:col>
      <xdr:colOff>333375</xdr:colOff>
      <xdr:row>38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7038975" y="67341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609600</xdr:colOff>
      <xdr:row>38</xdr:row>
      <xdr:rowOff>104775</xdr:rowOff>
    </xdr:from>
    <xdr:to>
      <xdr:col>8</xdr:col>
      <xdr:colOff>9525</xdr:colOff>
      <xdr:row>42</xdr:row>
      <xdr:rowOff>85725</xdr:rowOff>
    </xdr:to>
    <xdr:sp>
      <xdr:nvSpPr>
        <xdr:cNvPr id="76" name="Polygon 76"/>
        <xdr:cNvSpPr>
          <a:spLocks/>
        </xdr:cNvSpPr>
      </xdr:nvSpPr>
      <xdr:spPr>
        <a:xfrm>
          <a:off x="5410200" y="6686550"/>
          <a:ext cx="85725" cy="666750"/>
        </a:xfrm>
        <a:custGeom>
          <a:pathLst>
            <a:path h="70" w="9">
              <a:moveTo>
                <a:pt x="8" y="0"/>
              </a:moveTo>
              <a:lnTo>
                <a:pt x="0" y="6"/>
              </a:lnTo>
              <a:lnTo>
                <a:pt x="0" y="63"/>
              </a:lnTo>
              <a:lnTo>
                <a:pt x="9" y="7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342900</xdr:colOff>
      <xdr:row>41</xdr:row>
      <xdr:rowOff>9525</xdr:rowOff>
    </xdr:from>
    <xdr:to>
      <xdr:col>10</xdr:col>
      <xdr:colOff>495300</xdr:colOff>
      <xdr:row>41</xdr:row>
      <xdr:rowOff>9525</xdr:rowOff>
    </xdr:to>
    <xdr:sp>
      <xdr:nvSpPr>
        <xdr:cNvPr id="77" name="Line 77"/>
        <xdr:cNvSpPr>
          <a:spLocks/>
        </xdr:cNvSpPr>
      </xdr:nvSpPr>
      <xdr:spPr>
        <a:xfrm>
          <a:off x="7200900" y="71056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18</xdr:row>
      <xdr:rowOff>19050</xdr:rowOff>
    </xdr:from>
    <xdr:to>
      <xdr:col>8</xdr:col>
      <xdr:colOff>180975</xdr:colOff>
      <xdr:row>18</xdr:row>
      <xdr:rowOff>19050</xdr:rowOff>
    </xdr:to>
    <xdr:sp>
      <xdr:nvSpPr>
        <xdr:cNvPr id="78" name="Line 78"/>
        <xdr:cNvSpPr>
          <a:spLocks/>
        </xdr:cNvSpPr>
      </xdr:nvSpPr>
      <xdr:spPr>
        <a:xfrm>
          <a:off x="5514975" y="31718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20</xdr:row>
      <xdr:rowOff>38100</xdr:rowOff>
    </xdr:from>
    <xdr:to>
      <xdr:col>8</xdr:col>
      <xdr:colOff>190500</xdr:colOff>
      <xdr:row>20</xdr:row>
      <xdr:rowOff>38100</xdr:rowOff>
    </xdr:to>
    <xdr:sp>
      <xdr:nvSpPr>
        <xdr:cNvPr id="79" name="Line 79"/>
        <xdr:cNvSpPr>
          <a:spLocks/>
        </xdr:cNvSpPr>
      </xdr:nvSpPr>
      <xdr:spPr>
        <a:xfrm>
          <a:off x="5524500" y="35337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476250</xdr:colOff>
      <xdr:row>38</xdr:row>
      <xdr:rowOff>95250</xdr:rowOff>
    </xdr:from>
    <xdr:to>
      <xdr:col>10</xdr:col>
      <xdr:colOff>561975</xdr:colOff>
      <xdr:row>42</xdr:row>
      <xdr:rowOff>57150</xdr:rowOff>
    </xdr:to>
    <xdr:sp>
      <xdr:nvSpPr>
        <xdr:cNvPr id="80" name="Polygon 80"/>
        <xdr:cNvSpPr>
          <a:spLocks/>
        </xdr:cNvSpPr>
      </xdr:nvSpPr>
      <xdr:spPr>
        <a:xfrm>
          <a:off x="7334250" y="6677025"/>
          <a:ext cx="85725" cy="647700"/>
        </a:xfrm>
        <a:custGeom>
          <a:pathLst>
            <a:path h="68" w="9">
              <a:moveTo>
                <a:pt x="1" y="0"/>
              </a:moveTo>
              <a:lnTo>
                <a:pt x="9" y="7"/>
              </a:lnTo>
              <a:lnTo>
                <a:pt x="9" y="64"/>
              </a:lnTo>
              <a:lnTo>
                <a:pt x="0" y="6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20</xdr:row>
      <xdr:rowOff>95250</xdr:rowOff>
    </xdr:from>
    <xdr:to>
      <xdr:col>4</xdr:col>
      <xdr:colOff>180975</xdr:colOff>
      <xdr:row>25</xdr:row>
      <xdr:rowOff>133350</xdr:rowOff>
    </xdr:to>
    <xdr:sp>
      <xdr:nvSpPr>
        <xdr:cNvPr id="81" name="Line 81"/>
        <xdr:cNvSpPr>
          <a:spLocks/>
        </xdr:cNvSpPr>
      </xdr:nvSpPr>
      <xdr:spPr>
        <a:xfrm flipV="1">
          <a:off x="2409825" y="3590925"/>
          <a:ext cx="51435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4</xdr:row>
      <xdr:rowOff>47625</xdr:rowOff>
    </xdr:from>
    <xdr:to>
      <xdr:col>3</xdr:col>
      <xdr:colOff>657225</xdr:colOff>
      <xdr:row>4</xdr:row>
      <xdr:rowOff>123825</xdr:rowOff>
    </xdr:to>
    <xdr:sp>
      <xdr:nvSpPr>
        <xdr:cNvPr id="82" name="AutoShape 82"/>
        <xdr:cNvSpPr>
          <a:spLocks/>
        </xdr:cNvSpPr>
      </xdr:nvSpPr>
      <xdr:spPr>
        <a:xfrm>
          <a:off x="2381250" y="800100"/>
          <a:ext cx="333375" cy="76200"/>
        </a:xfrm>
        <a:custGeom>
          <a:pathLst>
            <a:path h="8" w="35">
              <a:moveTo>
                <a:pt x="0" y="0"/>
              </a:moveTo>
              <a:cubicBezTo>
                <a:pt x="3" y="0"/>
                <a:pt x="14" y="1"/>
                <a:pt x="20" y="2"/>
              </a:cubicBezTo>
              <a:cubicBezTo>
                <a:pt x="26" y="3"/>
                <a:pt x="32" y="7"/>
                <a:pt x="35" y="8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38</xdr:row>
      <xdr:rowOff>57150</xdr:rowOff>
    </xdr:from>
    <xdr:to>
      <xdr:col>4</xdr:col>
      <xdr:colOff>323850</xdr:colOff>
      <xdr:row>39</xdr:row>
      <xdr:rowOff>123825</xdr:rowOff>
    </xdr:to>
    <xdr:sp>
      <xdr:nvSpPr>
        <xdr:cNvPr id="83" name="Line 83"/>
        <xdr:cNvSpPr>
          <a:spLocks/>
        </xdr:cNvSpPr>
      </xdr:nvSpPr>
      <xdr:spPr>
        <a:xfrm>
          <a:off x="2686050" y="6638925"/>
          <a:ext cx="38100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37</xdr:row>
      <xdr:rowOff>104775</xdr:rowOff>
    </xdr:from>
    <xdr:to>
      <xdr:col>4</xdr:col>
      <xdr:colOff>409575</xdr:colOff>
      <xdr:row>38</xdr:row>
      <xdr:rowOff>57150</xdr:rowOff>
    </xdr:to>
    <xdr:sp>
      <xdr:nvSpPr>
        <xdr:cNvPr id="84" name="Line 84"/>
        <xdr:cNvSpPr>
          <a:spLocks/>
        </xdr:cNvSpPr>
      </xdr:nvSpPr>
      <xdr:spPr>
        <a:xfrm flipV="1">
          <a:off x="2705100" y="6515100"/>
          <a:ext cx="44767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37</xdr:row>
      <xdr:rowOff>152400</xdr:rowOff>
    </xdr:from>
    <xdr:to>
      <xdr:col>4</xdr:col>
      <xdr:colOff>314325</xdr:colOff>
      <xdr:row>39</xdr:row>
      <xdr:rowOff>95250</xdr:rowOff>
    </xdr:to>
    <xdr:sp>
      <xdr:nvSpPr>
        <xdr:cNvPr id="85" name="AutoShape 85"/>
        <xdr:cNvSpPr>
          <a:spLocks/>
        </xdr:cNvSpPr>
      </xdr:nvSpPr>
      <xdr:spPr>
        <a:xfrm>
          <a:off x="3000375" y="6562725"/>
          <a:ext cx="57150" cy="285750"/>
        </a:xfrm>
        <a:custGeom>
          <a:pathLst>
            <a:path h="30" w="6">
              <a:moveTo>
                <a:pt x="3" y="0"/>
              </a:moveTo>
              <a:cubicBezTo>
                <a:pt x="4" y="5"/>
                <a:pt x="6" y="11"/>
                <a:pt x="6" y="16"/>
              </a:cubicBezTo>
              <a:cubicBezTo>
                <a:pt x="6" y="21"/>
                <a:pt x="3" y="25"/>
                <a:pt x="0" y="3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561975</xdr:colOff>
      <xdr:row>38</xdr:row>
      <xdr:rowOff>28575</xdr:rowOff>
    </xdr:from>
    <xdr:to>
      <xdr:col>6</xdr:col>
      <xdr:colOff>57150</xdr:colOff>
      <xdr:row>39</xdr:row>
      <xdr:rowOff>66675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3305175" y="6610350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tha+tham</a:t>
          </a:r>
        </a:p>
      </xdr:txBody>
    </xdr:sp>
    <xdr:clientData/>
  </xdr:twoCellAnchor>
  <xdr:twoCellAnchor>
    <xdr:from>
      <xdr:col>4</xdr:col>
      <xdr:colOff>342900</xdr:colOff>
      <xdr:row>38</xdr:row>
      <xdr:rowOff>123825</xdr:rowOff>
    </xdr:from>
    <xdr:to>
      <xdr:col>4</xdr:col>
      <xdr:colOff>504825</xdr:colOff>
      <xdr:row>38</xdr:row>
      <xdr:rowOff>142875</xdr:rowOff>
    </xdr:to>
    <xdr:sp>
      <xdr:nvSpPr>
        <xdr:cNvPr id="87" name="Line 87"/>
        <xdr:cNvSpPr>
          <a:spLocks/>
        </xdr:cNvSpPr>
      </xdr:nvSpPr>
      <xdr:spPr>
        <a:xfrm flipH="1" flipV="1">
          <a:off x="3086100" y="6705600"/>
          <a:ext cx="161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37</xdr:row>
      <xdr:rowOff>133350</xdr:rowOff>
    </xdr:from>
    <xdr:to>
      <xdr:col>4</xdr:col>
      <xdr:colOff>57150</xdr:colOff>
      <xdr:row>38</xdr:row>
      <xdr:rowOff>28575</xdr:rowOff>
    </xdr:to>
    <xdr:sp>
      <xdr:nvSpPr>
        <xdr:cNvPr id="88" name="Polygon 88"/>
        <xdr:cNvSpPr>
          <a:spLocks/>
        </xdr:cNvSpPr>
      </xdr:nvSpPr>
      <xdr:spPr>
        <a:xfrm>
          <a:off x="2705100" y="6543675"/>
          <a:ext cx="95250" cy="66675"/>
        </a:xfrm>
        <a:custGeom>
          <a:pathLst>
            <a:path h="7" w="10">
              <a:moveTo>
                <a:pt x="0" y="3"/>
              </a:moveTo>
              <a:lnTo>
                <a:pt x="8" y="0"/>
              </a:lnTo>
              <a:lnTo>
                <a:pt x="10" y="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37</xdr:row>
      <xdr:rowOff>57150</xdr:rowOff>
    </xdr:from>
    <xdr:to>
      <xdr:col>5</xdr:col>
      <xdr:colOff>409575</xdr:colOff>
      <xdr:row>37</xdr:row>
      <xdr:rowOff>123825</xdr:rowOff>
    </xdr:to>
    <xdr:sp>
      <xdr:nvSpPr>
        <xdr:cNvPr id="89" name="Polygon 89"/>
        <xdr:cNvSpPr>
          <a:spLocks/>
        </xdr:cNvSpPr>
      </xdr:nvSpPr>
      <xdr:spPr>
        <a:xfrm>
          <a:off x="3743325" y="6467475"/>
          <a:ext cx="95250" cy="66675"/>
        </a:xfrm>
        <a:custGeom>
          <a:pathLst>
            <a:path h="7" w="10">
              <a:moveTo>
                <a:pt x="0" y="3"/>
              </a:moveTo>
              <a:lnTo>
                <a:pt x="8" y="0"/>
              </a:lnTo>
              <a:lnTo>
                <a:pt x="10" y="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14</xdr:row>
      <xdr:rowOff>114300</xdr:rowOff>
    </xdr:from>
    <xdr:to>
      <xdr:col>3</xdr:col>
      <xdr:colOff>133350</xdr:colOff>
      <xdr:row>16</xdr:row>
      <xdr:rowOff>28575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1181100" y="2581275"/>
          <a:ext cx="1009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pivot</a:t>
          </a:r>
        </a:p>
      </xdr:txBody>
    </xdr:sp>
    <xdr:clientData/>
  </xdr:twoCellAnchor>
  <xdr:twoCellAnchor>
    <xdr:from>
      <xdr:col>2</xdr:col>
      <xdr:colOff>142875</xdr:colOff>
      <xdr:row>14</xdr:row>
      <xdr:rowOff>76200</xdr:rowOff>
    </xdr:from>
    <xdr:to>
      <xdr:col>2</xdr:col>
      <xdr:colOff>361950</xdr:colOff>
      <xdr:row>14</xdr:row>
      <xdr:rowOff>161925</xdr:rowOff>
    </xdr:to>
    <xdr:sp>
      <xdr:nvSpPr>
        <xdr:cNvPr id="91" name="Line 91"/>
        <xdr:cNvSpPr>
          <a:spLocks/>
        </xdr:cNvSpPr>
      </xdr:nvSpPr>
      <xdr:spPr>
        <a:xfrm flipV="1">
          <a:off x="1514475" y="2543175"/>
          <a:ext cx="2190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619125</xdr:colOff>
      <xdr:row>20</xdr:row>
      <xdr:rowOff>0</xdr:rowOff>
    </xdr:from>
    <xdr:to>
      <xdr:col>5</xdr:col>
      <xdr:colOff>228600</xdr:colOff>
      <xdr:row>21</xdr:row>
      <xdr:rowOff>28575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3362325" y="349567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Va</a:t>
          </a:r>
        </a:p>
      </xdr:txBody>
    </xdr:sp>
    <xdr:clientData/>
  </xdr:twoCellAnchor>
  <xdr:twoCellAnchor>
    <xdr:from>
      <xdr:col>4</xdr:col>
      <xdr:colOff>638175</xdr:colOff>
      <xdr:row>19</xdr:row>
      <xdr:rowOff>161925</xdr:rowOff>
    </xdr:from>
    <xdr:to>
      <xdr:col>5</xdr:col>
      <xdr:colOff>104775</xdr:colOff>
      <xdr:row>19</xdr:row>
      <xdr:rowOff>161925</xdr:rowOff>
    </xdr:to>
    <xdr:sp>
      <xdr:nvSpPr>
        <xdr:cNvPr id="93" name="Line 93"/>
        <xdr:cNvSpPr>
          <a:spLocks/>
        </xdr:cNvSpPr>
      </xdr:nvSpPr>
      <xdr:spPr>
        <a:xfrm>
          <a:off x="3381375" y="34861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42</xdr:row>
      <xdr:rowOff>19050</xdr:rowOff>
    </xdr:from>
    <xdr:to>
      <xdr:col>4</xdr:col>
      <xdr:colOff>533400</xdr:colOff>
      <xdr:row>43</xdr:row>
      <xdr:rowOff>123825</xdr:rowOff>
    </xdr:to>
    <xdr:sp>
      <xdr:nvSpPr>
        <xdr:cNvPr id="94" name="Line 94"/>
        <xdr:cNvSpPr>
          <a:spLocks/>
        </xdr:cNvSpPr>
      </xdr:nvSpPr>
      <xdr:spPr>
        <a:xfrm flipV="1">
          <a:off x="2428875" y="7286625"/>
          <a:ext cx="847725" cy="276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76200</xdr:rowOff>
    </xdr:from>
    <xdr:to>
      <xdr:col>3</xdr:col>
      <xdr:colOff>200025</xdr:colOff>
      <xdr:row>32</xdr:row>
      <xdr:rowOff>0</xdr:rowOff>
    </xdr:to>
    <xdr:sp>
      <xdr:nvSpPr>
        <xdr:cNvPr id="95" name="Line 95"/>
        <xdr:cNvSpPr>
          <a:spLocks/>
        </xdr:cNvSpPr>
      </xdr:nvSpPr>
      <xdr:spPr>
        <a:xfrm rot="1047163" flipH="1">
          <a:off x="2000250" y="4429125"/>
          <a:ext cx="2571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4</xdr:row>
      <xdr:rowOff>161925</xdr:rowOff>
    </xdr:from>
    <xdr:to>
      <xdr:col>3</xdr:col>
      <xdr:colOff>428625</xdr:colOff>
      <xdr:row>6</xdr:row>
      <xdr:rowOff>19050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2190750" y="914400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3</xdr:col>
      <xdr:colOff>133350</xdr:colOff>
      <xdr:row>21</xdr:row>
      <xdr:rowOff>152400</xdr:rowOff>
    </xdr:from>
    <xdr:to>
      <xdr:col>3</xdr:col>
      <xdr:colOff>428625</xdr:colOff>
      <xdr:row>23</xdr:row>
      <xdr:rowOff>9525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2190750" y="381952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3</xdr:col>
      <xdr:colOff>361950</xdr:colOff>
      <xdr:row>20</xdr:row>
      <xdr:rowOff>152400</xdr:rowOff>
    </xdr:from>
    <xdr:to>
      <xdr:col>4</xdr:col>
      <xdr:colOff>523875</xdr:colOff>
      <xdr:row>22</xdr:row>
      <xdr:rowOff>85725</xdr:rowOff>
    </xdr:to>
    <xdr:sp>
      <xdr:nvSpPr>
        <xdr:cNvPr id="98" name="Line 98"/>
        <xdr:cNvSpPr>
          <a:spLocks/>
        </xdr:cNvSpPr>
      </xdr:nvSpPr>
      <xdr:spPr>
        <a:xfrm flipV="1">
          <a:off x="2419350" y="3648075"/>
          <a:ext cx="847725" cy="276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38100</xdr:rowOff>
    </xdr:from>
    <xdr:to>
      <xdr:col>3</xdr:col>
      <xdr:colOff>514350</xdr:colOff>
      <xdr:row>23</xdr:row>
      <xdr:rowOff>38100</xdr:rowOff>
    </xdr:to>
    <xdr:sp>
      <xdr:nvSpPr>
        <xdr:cNvPr id="99" name="Polygon 99"/>
        <xdr:cNvSpPr>
          <a:spLocks/>
        </xdr:cNvSpPr>
      </xdr:nvSpPr>
      <xdr:spPr>
        <a:xfrm>
          <a:off x="2476500" y="3876675"/>
          <a:ext cx="95250" cy="171450"/>
        </a:xfrm>
        <a:custGeom>
          <a:pathLst>
            <a:path h="18" w="10">
              <a:moveTo>
                <a:pt x="0" y="18"/>
              </a:moveTo>
              <a:lnTo>
                <a:pt x="10" y="15"/>
              </a:lnTo>
              <a:lnTo>
                <a:pt x="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57150</xdr:rowOff>
    </xdr:from>
    <xdr:to>
      <xdr:col>4</xdr:col>
      <xdr:colOff>371475</xdr:colOff>
      <xdr:row>7</xdr:row>
      <xdr:rowOff>0</xdr:rowOff>
    </xdr:to>
    <xdr:sp>
      <xdr:nvSpPr>
        <xdr:cNvPr id="100" name="Line 100"/>
        <xdr:cNvSpPr>
          <a:spLocks/>
        </xdr:cNvSpPr>
      </xdr:nvSpPr>
      <xdr:spPr>
        <a:xfrm>
          <a:off x="2371725" y="981075"/>
          <a:ext cx="742950" cy="285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6</xdr:row>
      <xdr:rowOff>66675</xdr:rowOff>
    </xdr:from>
    <xdr:to>
      <xdr:col>4</xdr:col>
      <xdr:colOff>666750</xdr:colOff>
      <xdr:row>7</xdr:row>
      <xdr:rowOff>95250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3114675" y="1162050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Vao</a:t>
          </a:r>
        </a:p>
      </xdr:txBody>
    </xdr:sp>
    <xdr:clientData/>
  </xdr:twoCellAnchor>
  <xdr:twoCellAnchor>
    <xdr:from>
      <xdr:col>4</xdr:col>
      <xdr:colOff>390525</xdr:colOff>
      <xdr:row>6</xdr:row>
      <xdr:rowOff>57150</xdr:rowOff>
    </xdr:from>
    <xdr:to>
      <xdr:col>4</xdr:col>
      <xdr:colOff>542925</xdr:colOff>
      <xdr:row>6</xdr:row>
      <xdr:rowOff>57150</xdr:rowOff>
    </xdr:to>
    <xdr:sp>
      <xdr:nvSpPr>
        <xdr:cNvPr id="102" name="Line 102"/>
        <xdr:cNvSpPr>
          <a:spLocks/>
        </xdr:cNvSpPr>
      </xdr:nvSpPr>
      <xdr:spPr>
        <a:xfrm>
          <a:off x="3133725" y="11525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8</xdr:row>
      <xdr:rowOff>28575</xdr:rowOff>
    </xdr:from>
    <xdr:to>
      <xdr:col>8</xdr:col>
      <xdr:colOff>247650</xdr:colOff>
      <xdr:row>8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5581650" y="14668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10</xdr:row>
      <xdr:rowOff>9525</xdr:rowOff>
    </xdr:from>
    <xdr:to>
      <xdr:col>8</xdr:col>
      <xdr:colOff>190500</xdr:colOff>
      <xdr:row>10</xdr:row>
      <xdr:rowOff>9525</xdr:rowOff>
    </xdr:to>
    <xdr:sp>
      <xdr:nvSpPr>
        <xdr:cNvPr id="104" name="Line 104"/>
        <xdr:cNvSpPr>
          <a:spLocks/>
        </xdr:cNvSpPr>
      </xdr:nvSpPr>
      <xdr:spPr>
        <a:xfrm>
          <a:off x="5524500" y="17907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34</xdr:row>
      <xdr:rowOff>28575</xdr:rowOff>
    </xdr:from>
    <xdr:to>
      <xdr:col>8</xdr:col>
      <xdr:colOff>247650</xdr:colOff>
      <xdr:row>34</xdr:row>
      <xdr:rowOff>28575</xdr:rowOff>
    </xdr:to>
    <xdr:sp>
      <xdr:nvSpPr>
        <xdr:cNvPr id="105" name="Line 105"/>
        <xdr:cNvSpPr>
          <a:spLocks/>
        </xdr:cNvSpPr>
      </xdr:nvSpPr>
      <xdr:spPr>
        <a:xfrm>
          <a:off x="5581650" y="5924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36</xdr:row>
      <xdr:rowOff>9525</xdr:rowOff>
    </xdr:from>
    <xdr:to>
      <xdr:col>8</xdr:col>
      <xdr:colOff>190500</xdr:colOff>
      <xdr:row>36</xdr:row>
      <xdr:rowOff>9525</xdr:rowOff>
    </xdr:to>
    <xdr:sp>
      <xdr:nvSpPr>
        <xdr:cNvPr id="106" name="Line 106"/>
        <xdr:cNvSpPr>
          <a:spLocks/>
        </xdr:cNvSpPr>
      </xdr:nvSpPr>
      <xdr:spPr>
        <a:xfrm>
          <a:off x="5524500" y="6248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161925</xdr:colOff>
      <xdr:row>29</xdr:row>
      <xdr:rowOff>19050</xdr:rowOff>
    </xdr:to>
    <xdr:sp>
      <xdr:nvSpPr>
        <xdr:cNvPr id="107" name="Line 107"/>
        <xdr:cNvSpPr>
          <a:spLocks/>
        </xdr:cNvSpPr>
      </xdr:nvSpPr>
      <xdr:spPr>
        <a:xfrm>
          <a:off x="5495925" y="50577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45</xdr:row>
      <xdr:rowOff>19050</xdr:rowOff>
    </xdr:from>
    <xdr:to>
      <xdr:col>7</xdr:col>
      <xdr:colOff>247650</xdr:colOff>
      <xdr:row>45</xdr:row>
      <xdr:rowOff>28575</xdr:rowOff>
    </xdr:to>
    <xdr:sp>
      <xdr:nvSpPr>
        <xdr:cNvPr id="108" name="Line 108"/>
        <xdr:cNvSpPr>
          <a:spLocks/>
        </xdr:cNvSpPr>
      </xdr:nvSpPr>
      <xdr:spPr>
        <a:xfrm flipV="1">
          <a:off x="4848225" y="7800975"/>
          <a:ext cx="200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381000</xdr:colOff>
      <xdr:row>44</xdr:row>
      <xdr:rowOff>161925</xdr:rowOff>
    </xdr:from>
    <xdr:to>
      <xdr:col>10</xdr:col>
      <xdr:colOff>533400</xdr:colOff>
      <xdr:row>44</xdr:row>
      <xdr:rowOff>161925</xdr:rowOff>
    </xdr:to>
    <xdr:sp>
      <xdr:nvSpPr>
        <xdr:cNvPr id="109" name="Line 109"/>
        <xdr:cNvSpPr>
          <a:spLocks/>
        </xdr:cNvSpPr>
      </xdr:nvSpPr>
      <xdr:spPr>
        <a:xfrm>
          <a:off x="7239000" y="7772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609600</xdr:colOff>
      <xdr:row>44</xdr:row>
      <xdr:rowOff>104775</xdr:rowOff>
    </xdr:from>
    <xdr:to>
      <xdr:col>9</xdr:col>
      <xdr:colOff>9525</xdr:colOff>
      <xdr:row>48</xdr:row>
      <xdr:rowOff>85725</xdr:rowOff>
    </xdr:to>
    <xdr:sp>
      <xdr:nvSpPr>
        <xdr:cNvPr id="110" name="Polygon 110"/>
        <xdr:cNvSpPr>
          <a:spLocks/>
        </xdr:cNvSpPr>
      </xdr:nvSpPr>
      <xdr:spPr>
        <a:xfrm>
          <a:off x="6096000" y="7715250"/>
          <a:ext cx="85725" cy="666750"/>
        </a:xfrm>
        <a:custGeom>
          <a:pathLst>
            <a:path h="70" w="9">
              <a:moveTo>
                <a:pt x="8" y="0"/>
              </a:moveTo>
              <a:lnTo>
                <a:pt x="0" y="6"/>
              </a:lnTo>
              <a:lnTo>
                <a:pt x="0" y="63"/>
              </a:lnTo>
              <a:lnTo>
                <a:pt x="9" y="7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571500</xdr:colOff>
      <xdr:row>47</xdr:row>
      <xdr:rowOff>28575</xdr:rowOff>
    </xdr:from>
    <xdr:to>
      <xdr:col>11</xdr:col>
      <xdr:colOff>38100</xdr:colOff>
      <xdr:row>47</xdr:row>
      <xdr:rowOff>28575</xdr:rowOff>
    </xdr:to>
    <xdr:sp>
      <xdr:nvSpPr>
        <xdr:cNvPr id="111" name="Line 111"/>
        <xdr:cNvSpPr>
          <a:spLocks/>
        </xdr:cNvSpPr>
      </xdr:nvSpPr>
      <xdr:spPr>
        <a:xfrm>
          <a:off x="7429500" y="815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44</xdr:row>
      <xdr:rowOff>95250</xdr:rowOff>
    </xdr:from>
    <xdr:to>
      <xdr:col>11</xdr:col>
      <xdr:colOff>561975</xdr:colOff>
      <xdr:row>48</xdr:row>
      <xdr:rowOff>57150</xdr:rowOff>
    </xdr:to>
    <xdr:sp>
      <xdr:nvSpPr>
        <xdr:cNvPr id="112" name="Polygon 112"/>
        <xdr:cNvSpPr>
          <a:spLocks/>
        </xdr:cNvSpPr>
      </xdr:nvSpPr>
      <xdr:spPr>
        <a:xfrm>
          <a:off x="8020050" y="7705725"/>
          <a:ext cx="85725" cy="647700"/>
        </a:xfrm>
        <a:custGeom>
          <a:pathLst>
            <a:path h="68" w="9">
              <a:moveTo>
                <a:pt x="1" y="0"/>
              </a:moveTo>
              <a:lnTo>
                <a:pt x="9" y="7"/>
              </a:lnTo>
              <a:lnTo>
                <a:pt x="9" y="64"/>
              </a:lnTo>
              <a:lnTo>
                <a:pt x="0" y="6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42</xdr:row>
      <xdr:rowOff>152400</xdr:rowOff>
    </xdr:from>
    <xdr:to>
      <xdr:col>4</xdr:col>
      <xdr:colOff>438150</xdr:colOff>
      <xdr:row>44</xdr:row>
      <xdr:rowOff>9525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2886075" y="741997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Va</a:t>
          </a:r>
        </a:p>
      </xdr:txBody>
    </xdr:sp>
    <xdr:clientData/>
  </xdr:twoCellAnchor>
  <xdr:twoCellAnchor>
    <xdr:from>
      <xdr:col>4</xdr:col>
      <xdr:colOff>161925</xdr:colOff>
      <xdr:row>42</xdr:row>
      <xdr:rowOff>142875</xdr:rowOff>
    </xdr:from>
    <xdr:to>
      <xdr:col>4</xdr:col>
      <xdr:colOff>314325</xdr:colOff>
      <xdr:row>42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2905125" y="7410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27</xdr:row>
      <xdr:rowOff>0</xdr:rowOff>
    </xdr:from>
    <xdr:to>
      <xdr:col>7</xdr:col>
      <xdr:colOff>161925</xdr:colOff>
      <xdr:row>27</xdr:row>
      <xdr:rowOff>0</xdr:rowOff>
    </xdr:to>
    <xdr:sp>
      <xdr:nvSpPr>
        <xdr:cNvPr id="115" name="Line 115"/>
        <xdr:cNvSpPr>
          <a:spLocks/>
        </xdr:cNvSpPr>
      </xdr:nvSpPr>
      <xdr:spPr>
        <a:xfrm>
          <a:off x="4829175" y="46958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438150</xdr:colOff>
      <xdr:row>27</xdr:row>
      <xdr:rowOff>0</xdr:rowOff>
    </xdr:from>
    <xdr:to>
      <xdr:col>7</xdr:col>
      <xdr:colOff>571500</xdr:colOff>
      <xdr:row>27</xdr:row>
      <xdr:rowOff>0</xdr:rowOff>
    </xdr:to>
    <xdr:sp>
      <xdr:nvSpPr>
        <xdr:cNvPr id="116" name="Line 116"/>
        <xdr:cNvSpPr>
          <a:spLocks/>
        </xdr:cNvSpPr>
      </xdr:nvSpPr>
      <xdr:spPr>
        <a:xfrm>
          <a:off x="5238750" y="46958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27</xdr:row>
      <xdr:rowOff>9525</xdr:rowOff>
    </xdr:from>
    <xdr:to>
      <xdr:col>8</xdr:col>
      <xdr:colOff>247650</xdr:colOff>
      <xdr:row>27</xdr:row>
      <xdr:rowOff>9525</xdr:rowOff>
    </xdr:to>
    <xdr:sp>
      <xdr:nvSpPr>
        <xdr:cNvPr id="117" name="Line 117"/>
        <xdr:cNvSpPr>
          <a:spLocks/>
        </xdr:cNvSpPr>
      </xdr:nvSpPr>
      <xdr:spPr>
        <a:xfrm>
          <a:off x="5600700" y="4705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45</xdr:row>
      <xdr:rowOff>0</xdr:rowOff>
    </xdr:from>
    <xdr:to>
      <xdr:col>8</xdr:col>
      <xdr:colOff>314325</xdr:colOff>
      <xdr:row>45</xdr:row>
      <xdr:rowOff>0</xdr:rowOff>
    </xdr:to>
    <xdr:sp>
      <xdr:nvSpPr>
        <xdr:cNvPr id="118" name="Line 118"/>
        <xdr:cNvSpPr>
          <a:spLocks/>
        </xdr:cNvSpPr>
      </xdr:nvSpPr>
      <xdr:spPr>
        <a:xfrm>
          <a:off x="5667375" y="7781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51</xdr:row>
      <xdr:rowOff>9525</xdr:rowOff>
    </xdr:from>
    <xdr:to>
      <xdr:col>7</xdr:col>
      <xdr:colOff>485775</xdr:colOff>
      <xdr:row>51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5153025" y="8820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51</xdr:row>
      <xdr:rowOff>9525</xdr:rowOff>
    </xdr:from>
    <xdr:to>
      <xdr:col>8</xdr:col>
      <xdr:colOff>200025</xdr:colOff>
      <xdr:row>51</xdr:row>
      <xdr:rowOff>9525</xdr:rowOff>
    </xdr:to>
    <xdr:sp>
      <xdr:nvSpPr>
        <xdr:cNvPr id="120" name="Line 120"/>
        <xdr:cNvSpPr>
          <a:spLocks/>
        </xdr:cNvSpPr>
      </xdr:nvSpPr>
      <xdr:spPr>
        <a:xfrm>
          <a:off x="5553075" y="8820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466725</xdr:colOff>
      <xdr:row>51</xdr:row>
      <xdr:rowOff>0</xdr:rowOff>
    </xdr:from>
    <xdr:to>
      <xdr:col>10</xdr:col>
      <xdr:colOff>619125</xdr:colOff>
      <xdr:row>51</xdr:row>
      <xdr:rowOff>0</xdr:rowOff>
    </xdr:to>
    <xdr:sp>
      <xdr:nvSpPr>
        <xdr:cNvPr id="121" name="Line 121"/>
        <xdr:cNvSpPr>
          <a:spLocks/>
        </xdr:cNvSpPr>
      </xdr:nvSpPr>
      <xdr:spPr>
        <a:xfrm>
          <a:off x="7324725" y="8810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609600</xdr:colOff>
      <xdr:row>50</xdr:row>
      <xdr:rowOff>104775</xdr:rowOff>
    </xdr:from>
    <xdr:to>
      <xdr:col>9</xdr:col>
      <xdr:colOff>9525</xdr:colOff>
      <xdr:row>54</xdr:row>
      <xdr:rowOff>85725</xdr:rowOff>
    </xdr:to>
    <xdr:sp>
      <xdr:nvSpPr>
        <xdr:cNvPr id="122" name="Polygon 122"/>
        <xdr:cNvSpPr>
          <a:spLocks/>
        </xdr:cNvSpPr>
      </xdr:nvSpPr>
      <xdr:spPr>
        <a:xfrm>
          <a:off x="6096000" y="8743950"/>
          <a:ext cx="85725" cy="666750"/>
        </a:xfrm>
        <a:custGeom>
          <a:pathLst>
            <a:path h="70" w="9">
              <a:moveTo>
                <a:pt x="8" y="0"/>
              </a:moveTo>
              <a:lnTo>
                <a:pt x="0" y="6"/>
              </a:lnTo>
              <a:lnTo>
                <a:pt x="0" y="63"/>
              </a:lnTo>
              <a:lnTo>
                <a:pt x="9" y="7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571500</xdr:colOff>
      <xdr:row>53</xdr:row>
      <xdr:rowOff>28575</xdr:rowOff>
    </xdr:from>
    <xdr:to>
      <xdr:col>11</xdr:col>
      <xdr:colOff>38100</xdr:colOff>
      <xdr:row>53</xdr:row>
      <xdr:rowOff>28575</xdr:rowOff>
    </xdr:to>
    <xdr:sp>
      <xdr:nvSpPr>
        <xdr:cNvPr id="123" name="Line 123"/>
        <xdr:cNvSpPr>
          <a:spLocks/>
        </xdr:cNvSpPr>
      </xdr:nvSpPr>
      <xdr:spPr>
        <a:xfrm>
          <a:off x="7429500" y="91821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50</xdr:row>
      <xdr:rowOff>95250</xdr:rowOff>
    </xdr:from>
    <xdr:to>
      <xdr:col>11</xdr:col>
      <xdr:colOff>561975</xdr:colOff>
      <xdr:row>54</xdr:row>
      <xdr:rowOff>57150</xdr:rowOff>
    </xdr:to>
    <xdr:sp>
      <xdr:nvSpPr>
        <xdr:cNvPr id="124" name="Polygon 124"/>
        <xdr:cNvSpPr>
          <a:spLocks/>
        </xdr:cNvSpPr>
      </xdr:nvSpPr>
      <xdr:spPr>
        <a:xfrm>
          <a:off x="8020050" y="8734425"/>
          <a:ext cx="85725" cy="647700"/>
        </a:xfrm>
        <a:custGeom>
          <a:pathLst>
            <a:path h="68" w="9">
              <a:moveTo>
                <a:pt x="1" y="0"/>
              </a:moveTo>
              <a:lnTo>
                <a:pt x="9" y="7"/>
              </a:lnTo>
              <a:lnTo>
                <a:pt x="9" y="64"/>
              </a:lnTo>
              <a:lnTo>
                <a:pt x="0" y="6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</xdr:row>
      <xdr:rowOff>47625</xdr:rowOff>
    </xdr:from>
    <xdr:to>
      <xdr:col>4</xdr:col>
      <xdr:colOff>123825</xdr:colOff>
      <xdr:row>8</xdr:row>
      <xdr:rowOff>85725</xdr:rowOff>
    </xdr:to>
    <xdr:sp>
      <xdr:nvSpPr>
        <xdr:cNvPr id="125" name="Line 125"/>
        <xdr:cNvSpPr>
          <a:spLocks/>
        </xdr:cNvSpPr>
      </xdr:nvSpPr>
      <xdr:spPr>
        <a:xfrm flipV="1">
          <a:off x="2352675" y="628650"/>
          <a:ext cx="51435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2</xdr:row>
      <xdr:rowOff>66675</xdr:rowOff>
    </xdr:from>
    <xdr:to>
      <xdr:col>4</xdr:col>
      <xdr:colOff>9525</xdr:colOff>
      <xdr:row>4</xdr:row>
      <xdr:rowOff>66675</xdr:rowOff>
    </xdr:to>
    <xdr:sp>
      <xdr:nvSpPr>
        <xdr:cNvPr id="126" name="Line 126"/>
        <xdr:cNvSpPr>
          <a:spLocks/>
        </xdr:cNvSpPr>
      </xdr:nvSpPr>
      <xdr:spPr>
        <a:xfrm flipH="1">
          <a:off x="2533650" y="476250"/>
          <a:ext cx="2190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1</xdr:row>
      <xdr:rowOff>76200</xdr:rowOff>
    </xdr:from>
    <xdr:to>
      <xdr:col>5</xdr:col>
      <xdr:colOff>142875</xdr:colOff>
      <xdr:row>2</xdr:row>
      <xdr:rowOff>114300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2705100" y="31432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tham</a:t>
          </a:r>
        </a:p>
      </xdr:txBody>
    </xdr:sp>
    <xdr:clientData/>
  </xdr:twoCellAnchor>
  <xdr:twoCellAnchor>
    <xdr:from>
      <xdr:col>3</xdr:col>
      <xdr:colOff>190500</xdr:colOff>
      <xdr:row>3</xdr:row>
      <xdr:rowOff>47625</xdr:rowOff>
    </xdr:from>
    <xdr:to>
      <xdr:col>3</xdr:col>
      <xdr:colOff>295275</xdr:colOff>
      <xdr:row>5</xdr:row>
      <xdr:rowOff>66675</xdr:rowOff>
    </xdr:to>
    <xdr:sp>
      <xdr:nvSpPr>
        <xdr:cNvPr id="128" name="Line 128"/>
        <xdr:cNvSpPr>
          <a:spLocks/>
        </xdr:cNvSpPr>
      </xdr:nvSpPr>
      <xdr:spPr>
        <a:xfrm flipH="1" flipV="1">
          <a:off x="2247900" y="628650"/>
          <a:ext cx="104775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56</xdr:row>
      <xdr:rowOff>0</xdr:rowOff>
    </xdr:from>
    <xdr:to>
      <xdr:col>12</xdr:col>
      <xdr:colOff>457200</xdr:colOff>
      <xdr:row>56</xdr:row>
      <xdr:rowOff>0</xdr:rowOff>
    </xdr:to>
    <xdr:sp>
      <xdr:nvSpPr>
        <xdr:cNvPr id="129" name="Line 129"/>
        <xdr:cNvSpPr>
          <a:spLocks/>
        </xdr:cNvSpPr>
      </xdr:nvSpPr>
      <xdr:spPr>
        <a:xfrm>
          <a:off x="8534400" y="96678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619125</xdr:colOff>
      <xdr:row>55</xdr:row>
      <xdr:rowOff>104775</xdr:rowOff>
    </xdr:from>
    <xdr:to>
      <xdr:col>8</xdr:col>
      <xdr:colOff>19050</xdr:colOff>
      <xdr:row>59</xdr:row>
      <xdr:rowOff>85725</xdr:rowOff>
    </xdr:to>
    <xdr:sp>
      <xdr:nvSpPr>
        <xdr:cNvPr id="130" name="Polygon 130"/>
        <xdr:cNvSpPr>
          <a:spLocks/>
        </xdr:cNvSpPr>
      </xdr:nvSpPr>
      <xdr:spPr>
        <a:xfrm>
          <a:off x="5419725" y="9601200"/>
          <a:ext cx="85725" cy="666750"/>
        </a:xfrm>
        <a:custGeom>
          <a:pathLst>
            <a:path h="70" w="9">
              <a:moveTo>
                <a:pt x="8" y="0"/>
              </a:moveTo>
              <a:lnTo>
                <a:pt x="0" y="6"/>
              </a:lnTo>
              <a:lnTo>
                <a:pt x="0" y="63"/>
              </a:lnTo>
              <a:lnTo>
                <a:pt x="9" y="7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552450</xdr:colOff>
      <xdr:row>58</xdr:row>
      <xdr:rowOff>28575</xdr:rowOff>
    </xdr:from>
    <xdr:to>
      <xdr:col>12</xdr:col>
      <xdr:colOff>19050</xdr:colOff>
      <xdr:row>58</xdr:row>
      <xdr:rowOff>28575</xdr:rowOff>
    </xdr:to>
    <xdr:sp>
      <xdr:nvSpPr>
        <xdr:cNvPr id="131" name="Line 131"/>
        <xdr:cNvSpPr>
          <a:spLocks/>
        </xdr:cNvSpPr>
      </xdr:nvSpPr>
      <xdr:spPr>
        <a:xfrm>
          <a:off x="8096250" y="10039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476250</xdr:colOff>
      <xdr:row>55</xdr:row>
      <xdr:rowOff>114300</xdr:rowOff>
    </xdr:from>
    <xdr:to>
      <xdr:col>12</xdr:col>
      <xdr:colOff>561975</xdr:colOff>
      <xdr:row>59</xdr:row>
      <xdr:rowOff>76200</xdr:rowOff>
    </xdr:to>
    <xdr:sp>
      <xdr:nvSpPr>
        <xdr:cNvPr id="132" name="Polygon 132"/>
        <xdr:cNvSpPr>
          <a:spLocks/>
        </xdr:cNvSpPr>
      </xdr:nvSpPr>
      <xdr:spPr>
        <a:xfrm>
          <a:off x="8705850" y="9610725"/>
          <a:ext cx="85725" cy="647700"/>
        </a:xfrm>
        <a:custGeom>
          <a:pathLst>
            <a:path h="68" w="9">
              <a:moveTo>
                <a:pt x="1" y="0"/>
              </a:moveTo>
              <a:lnTo>
                <a:pt x="9" y="7"/>
              </a:lnTo>
              <a:lnTo>
                <a:pt x="9" y="64"/>
              </a:lnTo>
              <a:lnTo>
                <a:pt x="0" y="6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104775</xdr:rowOff>
    </xdr:from>
    <xdr:to>
      <xdr:col>3</xdr:col>
      <xdr:colOff>19050</xdr:colOff>
      <xdr:row>41</xdr:row>
      <xdr:rowOff>114300</xdr:rowOff>
    </xdr:to>
    <xdr:sp>
      <xdr:nvSpPr>
        <xdr:cNvPr id="133" name="AutoShape 133"/>
        <xdr:cNvSpPr>
          <a:spLocks/>
        </xdr:cNvSpPr>
      </xdr:nvSpPr>
      <xdr:spPr>
        <a:xfrm>
          <a:off x="1514475" y="4286250"/>
          <a:ext cx="561975" cy="2924175"/>
        </a:xfrm>
        <a:custGeom>
          <a:pathLst>
            <a:path h="307" w="59">
              <a:moveTo>
                <a:pt x="59" y="0"/>
              </a:moveTo>
              <a:cubicBezTo>
                <a:pt x="29" y="60"/>
                <a:pt x="0" y="143"/>
                <a:pt x="0" y="194"/>
              </a:cubicBezTo>
              <a:cubicBezTo>
                <a:pt x="0" y="245"/>
                <a:pt x="47" y="284"/>
                <a:pt x="59" y="30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41</xdr:row>
      <xdr:rowOff>57150</xdr:rowOff>
    </xdr:from>
    <xdr:to>
      <xdr:col>3</xdr:col>
      <xdr:colOff>123825</xdr:colOff>
      <xdr:row>42</xdr:row>
      <xdr:rowOff>57150</xdr:rowOff>
    </xdr:to>
    <xdr:sp>
      <xdr:nvSpPr>
        <xdr:cNvPr id="134" name="AutoShape 134"/>
        <xdr:cNvSpPr>
          <a:spLocks/>
        </xdr:cNvSpPr>
      </xdr:nvSpPr>
      <xdr:spPr>
        <a:xfrm>
          <a:off x="2038350" y="7153275"/>
          <a:ext cx="142875" cy="171450"/>
        </a:xfrm>
        <a:custGeom>
          <a:pathLst>
            <a:path h="18" w="13">
              <a:moveTo>
                <a:pt x="0" y="0"/>
              </a:moveTo>
              <a:lnTo>
                <a:pt x="13" y="1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35</xdr:row>
      <xdr:rowOff>133350</xdr:rowOff>
    </xdr:from>
    <xdr:to>
      <xdr:col>3</xdr:col>
      <xdr:colOff>28575</xdr:colOff>
      <xdr:row>37</xdr:row>
      <xdr:rowOff>47625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1562100" y="620077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zoom</a:t>
          </a:r>
        </a:p>
      </xdr:txBody>
    </xdr:sp>
    <xdr:clientData/>
  </xdr:twoCellAnchor>
  <xdr:twoCellAnchor>
    <xdr:from>
      <xdr:col>1</xdr:col>
      <xdr:colOff>209550</xdr:colOff>
      <xdr:row>13</xdr:row>
      <xdr:rowOff>28575</xdr:rowOff>
    </xdr:from>
    <xdr:to>
      <xdr:col>5</xdr:col>
      <xdr:colOff>66675</xdr:colOff>
      <xdr:row>16</xdr:row>
      <xdr:rowOff>123825</xdr:rowOff>
    </xdr:to>
    <xdr:sp>
      <xdr:nvSpPr>
        <xdr:cNvPr id="136" name="Line 136"/>
        <xdr:cNvSpPr>
          <a:spLocks/>
        </xdr:cNvSpPr>
      </xdr:nvSpPr>
      <xdr:spPr>
        <a:xfrm>
          <a:off x="895350" y="2324100"/>
          <a:ext cx="26003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30</xdr:row>
      <xdr:rowOff>123825</xdr:rowOff>
    </xdr:from>
    <xdr:to>
      <xdr:col>5</xdr:col>
      <xdr:colOff>361950</xdr:colOff>
      <xdr:row>34</xdr:row>
      <xdr:rowOff>47625</xdr:rowOff>
    </xdr:to>
    <xdr:sp>
      <xdr:nvSpPr>
        <xdr:cNvPr id="137" name="Line 137"/>
        <xdr:cNvSpPr>
          <a:spLocks/>
        </xdr:cNvSpPr>
      </xdr:nvSpPr>
      <xdr:spPr>
        <a:xfrm>
          <a:off x="1190625" y="5334000"/>
          <a:ext cx="26003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504825</xdr:colOff>
      <xdr:row>29</xdr:row>
      <xdr:rowOff>19050</xdr:rowOff>
    </xdr:from>
    <xdr:to>
      <xdr:col>9</xdr:col>
      <xdr:colOff>504825</xdr:colOff>
      <xdr:row>29</xdr:row>
      <xdr:rowOff>152400</xdr:rowOff>
    </xdr:to>
    <xdr:sp>
      <xdr:nvSpPr>
        <xdr:cNvPr id="138" name="Line 138"/>
        <xdr:cNvSpPr>
          <a:spLocks/>
        </xdr:cNvSpPr>
      </xdr:nvSpPr>
      <xdr:spPr>
        <a:xfrm>
          <a:off x="6677025" y="50577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495300</xdr:colOff>
      <xdr:row>29</xdr:row>
      <xdr:rowOff>0</xdr:rowOff>
    </xdr:from>
    <xdr:to>
      <xdr:col>9</xdr:col>
      <xdr:colOff>647700</xdr:colOff>
      <xdr:row>29</xdr:row>
      <xdr:rowOff>0</xdr:rowOff>
    </xdr:to>
    <xdr:sp>
      <xdr:nvSpPr>
        <xdr:cNvPr id="139" name="Line 139"/>
        <xdr:cNvSpPr>
          <a:spLocks/>
        </xdr:cNvSpPr>
      </xdr:nvSpPr>
      <xdr:spPr>
        <a:xfrm>
          <a:off x="6667500" y="5038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638175</xdr:colOff>
      <xdr:row>29</xdr:row>
      <xdr:rowOff>19050</xdr:rowOff>
    </xdr:from>
    <xdr:to>
      <xdr:col>9</xdr:col>
      <xdr:colOff>638175</xdr:colOff>
      <xdr:row>29</xdr:row>
      <xdr:rowOff>152400</xdr:rowOff>
    </xdr:to>
    <xdr:sp>
      <xdr:nvSpPr>
        <xdr:cNvPr id="140" name="Line 140"/>
        <xdr:cNvSpPr>
          <a:spLocks/>
        </xdr:cNvSpPr>
      </xdr:nvSpPr>
      <xdr:spPr>
        <a:xfrm>
          <a:off x="6810375" y="50577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27</xdr:row>
      <xdr:rowOff>85725</xdr:rowOff>
    </xdr:from>
    <xdr:to>
      <xdr:col>3</xdr:col>
      <xdr:colOff>238125</xdr:colOff>
      <xdr:row>28</xdr:row>
      <xdr:rowOff>114300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2000250" y="4781550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r1</a:t>
          </a:r>
        </a:p>
      </xdr:txBody>
    </xdr:sp>
    <xdr:clientData/>
  </xdr:twoCellAnchor>
  <xdr:twoCellAnchor>
    <xdr:from>
      <xdr:col>2</xdr:col>
      <xdr:colOff>209550</xdr:colOff>
      <xdr:row>13</xdr:row>
      <xdr:rowOff>28575</xdr:rowOff>
    </xdr:from>
    <xdr:to>
      <xdr:col>2</xdr:col>
      <xdr:colOff>571500</xdr:colOff>
      <xdr:row>14</xdr:row>
      <xdr:rowOff>57150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1581150" y="232410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95250</xdr:colOff>
      <xdr:row>14</xdr:row>
      <xdr:rowOff>95250</xdr:rowOff>
    </xdr:from>
    <xdr:to>
      <xdr:col>4</xdr:col>
      <xdr:colOff>457200</xdr:colOff>
      <xdr:row>15</xdr:row>
      <xdr:rowOff>123825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2838450" y="2562225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4</xdr:col>
      <xdr:colOff>200025</xdr:colOff>
      <xdr:row>32</xdr:row>
      <xdr:rowOff>19050</xdr:rowOff>
    </xdr:from>
    <xdr:to>
      <xdr:col>4</xdr:col>
      <xdr:colOff>561975</xdr:colOff>
      <xdr:row>33</xdr:row>
      <xdr:rowOff>47625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2943225" y="5572125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2</xdr:col>
      <xdr:colOff>295275</xdr:colOff>
      <xdr:row>30</xdr:row>
      <xdr:rowOff>66675</xdr:rowOff>
    </xdr:from>
    <xdr:to>
      <xdr:col>2</xdr:col>
      <xdr:colOff>657225</xdr:colOff>
      <xdr:row>31</xdr:row>
      <xdr:rowOff>95250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1666875" y="527685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200025</xdr:colOff>
      <xdr:row>3</xdr:row>
      <xdr:rowOff>28575</xdr:rowOff>
    </xdr:from>
    <xdr:to>
      <xdr:col>3</xdr:col>
      <xdr:colOff>409575</xdr:colOff>
      <xdr:row>6</xdr:row>
      <xdr:rowOff>66675</xdr:rowOff>
    </xdr:to>
    <xdr:sp>
      <xdr:nvSpPr>
        <xdr:cNvPr id="146" name="Line 146"/>
        <xdr:cNvSpPr>
          <a:spLocks/>
        </xdr:cNvSpPr>
      </xdr:nvSpPr>
      <xdr:spPr>
        <a:xfrm rot="1357191">
          <a:off x="2257425" y="609600"/>
          <a:ext cx="209550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3</xdr:row>
      <xdr:rowOff>47625</xdr:rowOff>
    </xdr:from>
    <xdr:to>
      <xdr:col>3</xdr:col>
      <xdr:colOff>304800</xdr:colOff>
      <xdr:row>3</xdr:row>
      <xdr:rowOff>76200</xdr:rowOff>
    </xdr:to>
    <xdr:sp>
      <xdr:nvSpPr>
        <xdr:cNvPr id="147" name="AutoShape 147"/>
        <xdr:cNvSpPr>
          <a:spLocks/>
        </xdr:cNvSpPr>
      </xdr:nvSpPr>
      <xdr:spPr>
        <a:xfrm>
          <a:off x="2266950" y="628650"/>
          <a:ext cx="95250" cy="28575"/>
        </a:xfrm>
        <a:custGeom>
          <a:pathLst>
            <a:path h="3" w="10">
              <a:moveTo>
                <a:pt x="0" y="3"/>
              </a:moveTo>
              <a:cubicBezTo>
                <a:pt x="1" y="3"/>
                <a:pt x="4" y="0"/>
                <a:pt x="6" y="0"/>
              </a:cubicBezTo>
              <a:cubicBezTo>
                <a:pt x="8" y="0"/>
                <a:pt x="9" y="0"/>
                <a:pt x="10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552450</xdr:colOff>
      <xdr:row>1</xdr:row>
      <xdr:rowOff>66675</xdr:rowOff>
    </xdr:from>
    <xdr:to>
      <xdr:col>4</xdr:col>
      <xdr:colOff>47625</xdr:colOff>
      <xdr:row>2</xdr:row>
      <xdr:rowOff>104775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1924050" y="304800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tha</a:t>
          </a:r>
        </a:p>
      </xdr:txBody>
    </xdr:sp>
    <xdr:clientData/>
  </xdr:twoCellAnchor>
  <xdr:twoCellAnchor>
    <xdr:from>
      <xdr:col>3</xdr:col>
      <xdr:colOff>123825</xdr:colOff>
      <xdr:row>2</xdr:row>
      <xdr:rowOff>19050</xdr:rowOff>
    </xdr:from>
    <xdr:to>
      <xdr:col>3</xdr:col>
      <xdr:colOff>266700</xdr:colOff>
      <xdr:row>3</xdr:row>
      <xdr:rowOff>0</xdr:rowOff>
    </xdr:to>
    <xdr:sp>
      <xdr:nvSpPr>
        <xdr:cNvPr id="149" name="Line 149"/>
        <xdr:cNvSpPr>
          <a:spLocks/>
        </xdr:cNvSpPr>
      </xdr:nvSpPr>
      <xdr:spPr>
        <a:xfrm>
          <a:off x="2181225" y="428625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21</xdr:row>
      <xdr:rowOff>47625</xdr:rowOff>
    </xdr:from>
    <xdr:to>
      <xdr:col>4</xdr:col>
      <xdr:colOff>38100</xdr:colOff>
      <xdr:row>21</xdr:row>
      <xdr:rowOff>123825</xdr:rowOff>
    </xdr:to>
    <xdr:sp>
      <xdr:nvSpPr>
        <xdr:cNvPr id="150" name="AutoShape 150"/>
        <xdr:cNvSpPr>
          <a:spLocks/>
        </xdr:cNvSpPr>
      </xdr:nvSpPr>
      <xdr:spPr>
        <a:xfrm>
          <a:off x="2447925" y="3714750"/>
          <a:ext cx="333375" cy="76200"/>
        </a:xfrm>
        <a:custGeom>
          <a:pathLst>
            <a:path h="8" w="35">
              <a:moveTo>
                <a:pt x="0" y="0"/>
              </a:moveTo>
              <a:cubicBezTo>
                <a:pt x="3" y="0"/>
                <a:pt x="14" y="1"/>
                <a:pt x="20" y="2"/>
              </a:cubicBezTo>
              <a:cubicBezTo>
                <a:pt x="26" y="3"/>
                <a:pt x="32" y="7"/>
                <a:pt x="35" y="8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19</xdr:row>
      <xdr:rowOff>66675</xdr:rowOff>
    </xdr:from>
    <xdr:to>
      <xdr:col>4</xdr:col>
      <xdr:colOff>76200</xdr:colOff>
      <xdr:row>21</xdr:row>
      <xdr:rowOff>66675</xdr:rowOff>
    </xdr:to>
    <xdr:sp>
      <xdr:nvSpPr>
        <xdr:cNvPr id="151" name="Line 151"/>
        <xdr:cNvSpPr>
          <a:spLocks/>
        </xdr:cNvSpPr>
      </xdr:nvSpPr>
      <xdr:spPr>
        <a:xfrm flipH="1">
          <a:off x="2600325" y="3390900"/>
          <a:ext cx="2190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20</xdr:row>
      <xdr:rowOff>47625</xdr:rowOff>
    </xdr:from>
    <xdr:to>
      <xdr:col>3</xdr:col>
      <xdr:colOff>361950</xdr:colOff>
      <xdr:row>22</xdr:row>
      <xdr:rowOff>66675</xdr:rowOff>
    </xdr:to>
    <xdr:sp>
      <xdr:nvSpPr>
        <xdr:cNvPr id="152" name="Line 152"/>
        <xdr:cNvSpPr>
          <a:spLocks/>
        </xdr:cNvSpPr>
      </xdr:nvSpPr>
      <xdr:spPr>
        <a:xfrm flipH="1" flipV="1">
          <a:off x="2314575" y="3543300"/>
          <a:ext cx="104775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20</xdr:row>
      <xdr:rowOff>47625</xdr:rowOff>
    </xdr:from>
    <xdr:to>
      <xdr:col>3</xdr:col>
      <xdr:colOff>371475</xdr:colOff>
      <xdr:row>20</xdr:row>
      <xdr:rowOff>76200</xdr:rowOff>
    </xdr:to>
    <xdr:sp>
      <xdr:nvSpPr>
        <xdr:cNvPr id="153" name="AutoShape 153"/>
        <xdr:cNvSpPr>
          <a:spLocks/>
        </xdr:cNvSpPr>
      </xdr:nvSpPr>
      <xdr:spPr>
        <a:xfrm>
          <a:off x="2333625" y="3543300"/>
          <a:ext cx="95250" cy="28575"/>
        </a:xfrm>
        <a:custGeom>
          <a:pathLst>
            <a:path h="3" w="10">
              <a:moveTo>
                <a:pt x="0" y="3"/>
              </a:moveTo>
              <a:cubicBezTo>
                <a:pt x="1" y="3"/>
                <a:pt x="4" y="0"/>
                <a:pt x="6" y="0"/>
              </a:cubicBezTo>
              <a:cubicBezTo>
                <a:pt x="8" y="0"/>
                <a:pt x="9" y="0"/>
                <a:pt x="10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17</xdr:row>
      <xdr:rowOff>142875</xdr:rowOff>
    </xdr:from>
    <xdr:to>
      <xdr:col>4</xdr:col>
      <xdr:colOff>428625</xdr:colOff>
      <xdr:row>19</xdr:row>
      <xdr:rowOff>9525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2305050" y="3124200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tha</a:t>
          </a:r>
        </a:p>
      </xdr:txBody>
    </xdr:sp>
    <xdr:clientData/>
  </xdr:twoCellAnchor>
  <xdr:twoCellAnchor>
    <xdr:from>
      <xdr:col>3</xdr:col>
      <xdr:colOff>323850</xdr:colOff>
      <xdr:row>18</xdr:row>
      <xdr:rowOff>161925</xdr:rowOff>
    </xdr:from>
    <xdr:to>
      <xdr:col>3</xdr:col>
      <xdr:colOff>342900</xdr:colOff>
      <xdr:row>20</xdr:row>
      <xdr:rowOff>28575</xdr:rowOff>
    </xdr:to>
    <xdr:sp>
      <xdr:nvSpPr>
        <xdr:cNvPr id="155" name="Line 155"/>
        <xdr:cNvSpPr>
          <a:spLocks/>
        </xdr:cNvSpPr>
      </xdr:nvSpPr>
      <xdr:spPr>
        <a:xfrm flipH="1">
          <a:off x="2381250" y="3314700"/>
          <a:ext cx="190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19</xdr:row>
      <xdr:rowOff>152400</xdr:rowOff>
    </xdr:from>
    <xdr:to>
      <xdr:col>3</xdr:col>
      <xdr:colOff>476250</xdr:colOff>
      <xdr:row>23</xdr:row>
      <xdr:rowOff>19050</xdr:rowOff>
    </xdr:to>
    <xdr:sp>
      <xdr:nvSpPr>
        <xdr:cNvPr id="156" name="Line 156"/>
        <xdr:cNvSpPr>
          <a:spLocks/>
        </xdr:cNvSpPr>
      </xdr:nvSpPr>
      <xdr:spPr>
        <a:xfrm rot="1357191">
          <a:off x="2324100" y="3476625"/>
          <a:ext cx="209550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17</xdr:row>
      <xdr:rowOff>161925</xdr:rowOff>
    </xdr:from>
    <xdr:to>
      <xdr:col>5</xdr:col>
      <xdr:colOff>95250</xdr:colOff>
      <xdr:row>19</xdr:row>
      <xdr:rowOff>28575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2657475" y="3143250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tham</a:t>
          </a:r>
        </a:p>
      </xdr:txBody>
    </xdr:sp>
    <xdr:clientData/>
  </xdr:twoCellAnchor>
  <xdr:twoCellAnchor>
    <xdr:from>
      <xdr:col>2</xdr:col>
      <xdr:colOff>371475</xdr:colOff>
      <xdr:row>12</xdr:row>
      <xdr:rowOff>123825</xdr:rowOff>
    </xdr:from>
    <xdr:to>
      <xdr:col>2</xdr:col>
      <xdr:colOff>552450</xdr:colOff>
      <xdr:row>12</xdr:row>
      <xdr:rowOff>123825</xdr:rowOff>
    </xdr:to>
    <xdr:sp>
      <xdr:nvSpPr>
        <xdr:cNvPr id="158" name="Line 158"/>
        <xdr:cNvSpPr>
          <a:spLocks/>
        </xdr:cNvSpPr>
      </xdr:nvSpPr>
      <xdr:spPr>
        <a:xfrm>
          <a:off x="1743075" y="22479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12</xdr:row>
      <xdr:rowOff>9525</xdr:rowOff>
    </xdr:from>
    <xdr:to>
      <xdr:col>2</xdr:col>
      <xdr:colOff>609600</xdr:colOff>
      <xdr:row>12</xdr:row>
      <xdr:rowOff>133350</xdr:rowOff>
    </xdr:to>
    <xdr:sp>
      <xdr:nvSpPr>
        <xdr:cNvPr id="159" name="AutoShape 159"/>
        <xdr:cNvSpPr>
          <a:spLocks/>
        </xdr:cNvSpPr>
      </xdr:nvSpPr>
      <xdr:spPr>
        <a:xfrm>
          <a:off x="1790700" y="2133600"/>
          <a:ext cx="190500" cy="123825"/>
        </a:xfrm>
        <a:custGeom>
          <a:pathLst>
            <a:path h="13" w="20">
              <a:moveTo>
                <a:pt x="20" y="0"/>
              </a:moveTo>
              <a:cubicBezTo>
                <a:pt x="18" y="0"/>
                <a:pt x="9" y="0"/>
                <a:pt x="6" y="2"/>
              </a:cubicBezTo>
              <a:cubicBezTo>
                <a:pt x="3" y="4"/>
                <a:pt x="1" y="11"/>
                <a:pt x="0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12</xdr:row>
      <xdr:rowOff>0</xdr:rowOff>
    </xdr:from>
    <xdr:to>
      <xdr:col>2</xdr:col>
      <xdr:colOff>409575</xdr:colOff>
      <xdr:row>12</xdr:row>
      <xdr:rowOff>38100</xdr:rowOff>
    </xdr:to>
    <xdr:sp>
      <xdr:nvSpPr>
        <xdr:cNvPr id="160" name="Line 160"/>
        <xdr:cNvSpPr>
          <a:spLocks/>
        </xdr:cNvSpPr>
      </xdr:nvSpPr>
      <xdr:spPr>
        <a:xfrm>
          <a:off x="1638300" y="2124075"/>
          <a:ext cx="1428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19050</xdr:rowOff>
    </xdr:from>
    <xdr:to>
      <xdr:col>2</xdr:col>
      <xdr:colOff>352425</xdr:colOff>
      <xdr:row>12</xdr:row>
      <xdr:rowOff>47625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1362075" y="1971675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thm</a:t>
          </a:r>
        </a:p>
      </xdr:txBody>
    </xdr:sp>
    <xdr:clientData/>
  </xdr:twoCellAnchor>
  <xdr:twoCellAnchor>
    <xdr:from>
      <xdr:col>2</xdr:col>
      <xdr:colOff>438150</xdr:colOff>
      <xdr:row>29</xdr:row>
      <xdr:rowOff>152400</xdr:rowOff>
    </xdr:from>
    <xdr:to>
      <xdr:col>2</xdr:col>
      <xdr:colOff>619125</xdr:colOff>
      <xdr:row>29</xdr:row>
      <xdr:rowOff>152400</xdr:rowOff>
    </xdr:to>
    <xdr:sp>
      <xdr:nvSpPr>
        <xdr:cNvPr id="162" name="Line 162"/>
        <xdr:cNvSpPr>
          <a:spLocks/>
        </xdr:cNvSpPr>
      </xdr:nvSpPr>
      <xdr:spPr>
        <a:xfrm>
          <a:off x="1809750" y="5191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29</xdr:row>
      <xdr:rowOff>38100</xdr:rowOff>
    </xdr:from>
    <xdr:to>
      <xdr:col>3</xdr:col>
      <xdr:colOff>0</xdr:colOff>
      <xdr:row>29</xdr:row>
      <xdr:rowOff>161925</xdr:rowOff>
    </xdr:to>
    <xdr:sp>
      <xdr:nvSpPr>
        <xdr:cNvPr id="163" name="AutoShape 163"/>
        <xdr:cNvSpPr>
          <a:spLocks/>
        </xdr:cNvSpPr>
      </xdr:nvSpPr>
      <xdr:spPr>
        <a:xfrm>
          <a:off x="1866900" y="5076825"/>
          <a:ext cx="190500" cy="123825"/>
        </a:xfrm>
        <a:custGeom>
          <a:pathLst>
            <a:path h="13" w="20">
              <a:moveTo>
                <a:pt x="20" y="0"/>
              </a:moveTo>
              <a:cubicBezTo>
                <a:pt x="18" y="0"/>
                <a:pt x="9" y="0"/>
                <a:pt x="6" y="2"/>
              </a:cubicBezTo>
              <a:cubicBezTo>
                <a:pt x="3" y="4"/>
                <a:pt x="1" y="11"/>
                <a:pt x="0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29</xdr:row>
      <xdr:rowOff>28575</xdr:rowOff>
    </xdr:from>
    <xdr:to>
      <xdr:col>2</xdr:col>
      <xdr:colOff>476250</xdr:colOff>
      <xdr:row>29</xdr:row>
      <xdr:rowOff>66675</xdr:rowOff>
    </xdr:to>
    <xdr:sp>
      <xdr:nvSpPr>
        <xdr:cNvPr id="164" name="Line 164"/>
        <xdr:cNvSpPr>
          <a:spLocks/>
        </xdr:cNvSpPr>
      </xdr:nvSpPr>
      <xdr:spPr>
        <a:xfrm>
          <a:off x="1704975" y="5067300"/>
          <a:ext cx="1428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</xdr:row>
      <xdr:rowOff>47625</xdr:rowOff>
    </xdr:from>
    <xdr:to>
      <xdr:col>2</xdr:col>
      <xdr:colOff>419100</xdr:colOff>
      <xdr:row>29</xdr:row>
      <xdr:rowOff>76200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1428750" y="491490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thm</a:t>
          </a:r>
        </a:p>
      </xdr:txBody>
    </xdr:sp>
    <xdr:clientData/>
  </xdr:twoCellAnchor>
  <xdr:twoCellAnchor>
    <xdr:from>
      <xdr:col>8</xdr:col>
      <xdr:colOff>47625</xdr:colOff>
      <xdr:row>12</xdr:row>
      <xdr:rowOff>19050</xdr:rowOff>
    </xdr:from>
    <xdr:to>
      <xdr:col>8</xdr:col>
      <xdr:colOff>247650</xdr:colOff>
      <xdr:row>12</xdr:row>
      <xdr:rowOff>28575</xdr:rowOff>
    </xdr:to>
    <xdr:sp>
      <xdr:nvSpPr>
        <xdr:cNvPr id="166" name="Line 166"/>
        <xdr:cNvSpPr>
          <a:spLocks/>
        </xdr:cNvSpPr>
      </xdr:nvSpPr>
      <xdr:spPr>
        <a:xfrm flipV="1">
          <a:off x="5534025" y="2143125"/>
          <a:ext cx="200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12</xdr:row>
      <xdr:rowOff>0</xdr:rowOff>
    </xdr:from>
    <xdr:to>
      <xdr:col>9</xdr:col>
      <xdr:colOff>333375</xdr:colOff>
      <xdr:row>12</xdr:row>
      <xdr:rowOff>0</xdr:rowOff>
    </xdr:to>
    <xdr:sp>
      <xdr:nvSpPr>
        <xdr:cNvPr id="167" name="Line 167"/>
        <xdr:cNvSpPr>
          <a:spLocks/>
        </xdr:cNvSpPr>
      </xdr:nvSpPr>
      <xdr:spPr>
        <a:xfrm>
          <a:off x="6353175" y="21240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12</xdr:row>
      <xdr:rowOff>19050</xdr:rowOff>
    </xdr:from>
    <xdr:to>
      <xdr:col>10</xdr:col>
      <xdr:colOff>381000</xdr:colOff>
      <xdr:row>12</xdr:row>
      <xdr:rowOff>19050</xdr:rowOff>
    </xdr:to>
    <xdr:sp>
      <xdr:nvSpPr>
        <xdr:cNvPr id="168" name="Line 168"/>
        <xdr:cNvSpPr>
          <a:spLocks/>
        </xdr:cNvSpPr>
      </xdr:nvSpPr>
      <xdr:spPr>
        <a:xfrm>
          <a:off x="7086600" y="21431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1</xdr:col>
      <xdr:colOff>219075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704850" y="428625"/>
          <a:ext cx="200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15</xdr:row>
      <xdr:rowOff>0</xdr:rowOff>
    </xdr:from>
    <xdr:to>
      <xdr:col>6</xdr:col>
      <xdr:colOff>390525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2028825" y="263842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76200</xdr:rowOff>
    </xdr:from>
    <xdr:to>
      <xdr:col>3</xdr:col>
      <xdr:colOff>47625</xdr:colOff>
      <xdr:row>15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62075" y="2543175"/>
          <a:ext cx="742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J =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11</xdr:row>
      <xdr:rowOff>19050</xdr:rowOff>
    </xdr:from>
    <xdr:to>
      <xdr:col>4</xdr:col>
      <xdr:colOff>76200</xdr:colOff>
      <xdr:row>26</xdr:row>
      <xdr:rowOff>38100</xdr:rowOff>
    </xdr:to>
    <xdr:sp>
      <xdr:nvSpPr>
        <xdr:cNvPr id="1" name="Polygon 1"/>
        <xdr:cNvSpPr>
          <a:spLocks/>
        </xdr:cNvSpPr>
      </xdr:nvSpPr>
      <xdr:spPr>
        <a:xfrm>
          <a:off x="1771650" y="1905000"/>
          <a:ext cx="1047750" cy="2590800"/>
        </a:xfrm>
        <a:custGeom>
          <a:pathLst>
            <a:path h="272" w="110">
              <a:moveTo>
                <a:pt x="0" y="261"/>
              </a:moveTo>
              <a:lnTo>
                <a:pt x="29" y="100"/>
              </a:lnTo>
              <a:lnTo>
                <a:pt x="44" y="96"/>
              </a:lnTo>
              <a:lnTo>
                <a:pt x="44" y="13"/>
              </a:lnTo>
              <a:lnTo>
                <a:pt x="50" y="0"/>
              </a:lnTo>
              <a:lnTo>
                <a:pt x="80" y="6"/>
              </a:lnTo>
              <a:lnTo>
                <a:pt x="91" y="37"/>
              </a:lnTo>
              <a:lnTo>
                <a:pt x="85" y="42"/>
              </a:lnTo>
              <a:lnTo>
                <a:pt x="110" y="81"/>
              </a:lnTo>
              <a:lnTo>
                <a:pt x="97" y="89"/>
              </a:lnTo>
              <a:lnTo>
                <a:pt x="105" y="98"/>
              </a:lnTo>
              <a:lnTo>
                <a:pt x="104" y="125"/>
              </a:lnTo>
              <a:lnTo>
                <a:pt x="83" y="115"/>
              </a:lnTo>
              <a:lnTo>
                <a:pt x="84" y="219"/>
              </a:lnTo>
              <a:lnTo>
                <a:pt x="48" y="272"/>
              </a:lnTo>
              <a:lnTo>
                <a:pt x="0" y="26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4</xdr:row>
      <xdr:rowOff>28575</xdr:rowOff>
    </xdr:from>
    <xdr:to>
      <xdr:col>3</xdr:col>
      <xdr:colOff>57150</xdr:colOff>
      <xdr:row>27</xdr:row>
      <xdr:rowOff>19050</xdr:rowOff>
    </xdr:to>
    <xdr:sp>
      <xdr:nvSpPr>
        <xdr:cNvPr id="2" name="Polygon 2"/>
        <xdr:cNvSpPr>
          <a:spLocks/>
        </xdr:cNvSpPr>
      </xdr:nvSpPr>
      <xdr:spPr>
        <a:xfrm rot="3379472">
          <a:off x="1943100" y="714375"/>
          <a:ext cx="171450" cy="3933825"/>
        </a:xfrm>
        <a:custGeom>
          <a:pathLst>
            <a:path h="18" w="435">
              <a:moveTo>
                <a:pt x="0" y="0"/>
              </a:moveTo>
              <a:lnTo>
                <a:pt x="435" y="0"/>
              </a:lnTo>
              <a:lnTo>
                <a:pt x="435" y="18"/>
              </a:lnTo>
              <a:lnTo>
                <a:pt x="0" y="18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266700</xdr:colOff>
      <xdr:row>24</xdr:row>
      <xdr:rowOff>47625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1638300" y="4162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628650</xdr:colOff>
      <xdr:row>24</xdr:row>
      <xdr:rowOff>123825</xdr:rowOff>
    </xdr:from>
    <xdr:to>
      <xdr:col>6</xdr:col>
      <xdr:colOff>647700</xdr:colOff>
      <xdr:row>28</xdr:row>
      <xdr:rowOff>114300</xdr:rowOff>
    </xdr:to>
    <xdr:sp>
      <xdr:nvSpPr>
        <xdr:cNvPr id="4" name="Polygon 4"/>
        <xdr:cNvSpPr>
          <a:spLocks/>
        </xdr:cNvSpPr>
      </xdr:nvSpPr>
      <xdr:spPr>
        <a:xfrm>
          <a:off x="628650" y="4238625"/>
          <a:ext cx="4133850" cy="676275"/>
        </a:xfrm>
        <a:custGeom>
          <a:pathLst>
            <a:path h="71" w="434">
              <a:moveTo>
                <a:pt x="1" y="0"/>
              </a:moveTo>
              <a:lnTo>
                <a:pt x="434" y="71"/>
              </a:lnTo>
              <a:lnTo>
                <a:pt x="0" y="71"/>
              </a:lnTo>
              <a:lnTo>
                <a:pt x="1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19</xdr:row>
      <xdr:rowOff>9525</xdr:rowOff>
    </xdr:from>
    <xdr:to>
      <xdr:col>3</xdr:col>
      <xdr:colOff>171450</xdr:colOff>
      <xdr:row>26</xdr:row>
      <xdr:rowOff>19050</xdr:rowOff>
    </xdr:to>
    <xdr:sp>
      <xdr:nvSpPr>
        <xdr:cNvPr id="5" name="Line 5"/>
        <xdr:cNvSpPr>
          <a:spLocks/>
        </xdr:cNvSpPr>
      </xdr:nvSpPr>
      <xdr:spPr>
        <a:xfrm>
          <a:off x="2228850" y="326707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19</xdr:row>
      <xdr:rowOff>28575</xdr:rowOff>
    </xdr:from>
    <xdr:to>
      <xdr:col>3</xdr:col>
      <xdr:colOff>257175</xdr:colOff>
      <xdr:row>20</xdr:row>
      <xdr:rowOff>57150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019300" y="328612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twoCellAnchor>
  <xdr:twoCellAnchor>
    <xdr:from>
      <xdr:col>3</xdr:col>
      <xdr:colOff>133350</xdr:colOff>
      <xdr:row>26</xdr:row>
      <xdr:rowOff>0</xdr:rowOff>
    </xdr:from>
    <xdr:to>
      <xdr:col>3</xdr:col>
      <xdr:colOff>209550</xdr:colOff>
      <xdr:row>26</xdr:row>
      <xdr:rowOff>76200</xdr:rowOff>
    </xdr:to>
    <xdr:sp>
      <xdr:nvSpPr>
        <xdr:cNvPr id="7" name="Oval 7"/>
        <xdr:cNvSpPr>
          <a:spLocks/>
        </xdr:cNvSpPr>
      </xdr:nvSpPr>
      <xdr:spPr>
        <a:xfrm>
          <a:off x="2190750" y="445770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18</xdr:row>
      <xdr:rowOff>142875</xdr:rowOff>
    </xdr:from>
    <xdr:to>
      <xdr:col>3</xdr:col>
      <xdr:colOff>209550</xdr:colOff>
      <xdr:row>19</xdr:row>
      <xdr:rowOff>47625</xdr:rowOff>
    </xdr:to>
    <xdr:sp>
      <xdr:nvSpPr>
        <xdr:cNvPr id="8" name="Oval 8"/>
        <xdr:cNvSpPr>
          <a:spLocks/>
        </xdr:cNvSpPr>
      </xdr:nvSpPr>
      <xdr:spPr>
        <a:xfrm>
          <a:off x="2190750" y="322897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161925</xdr:rowOff>
    </xdr:from>
    <xdr:to>
      <xdr:col>3</xdr:col>
      <xdr:colOff>171450</xdr:colOff>
      <xdr:row>22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2124075" y="3762375"/>
          <a:ext cx="104775" cy="123825"/>
        </a:xfrm>
        <a:custGeom>
          <a:pathLst>
            <a:path h="13" w="11">
              <a:moveTo>
                <a:pt x="11" y="0"/>
              </a:moveTo>
              <a:cubicBezTo>
                <a:pt x="10" y="1"/>
                <a:pt x="5" y="2"/>
                <a:pt x="3" y="4"/>
              </a:cubicBezTo>
              <a:cubicBezTo>
                <a:pt x="1" y="6"/>
                <a:pt x="1" y="11"/>
                <a:pt x="0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22</xdr:row>
      <xdr:rowOff>114300</xdr:rowOff>
    </xdr:from>
    <xdr:to>
      <xdr:col>3</xdr:col>
      <xdr:colOff>180975</xdr:colOff>
      <xdr:row>22</xdr:row>
      <xdr:rowOff>114300</xdr:rowOff>
    </xdr:to>
    <xdr:sp>
      <xdr:nvSpPr>
        <xdr:cNvPr id="10" name="Line 10"/>
        <xdr:cNvSpPr>
          <a:spLocks/>
        </xdr:cNvSpPr>
      </xdr:nvSpPr>
      <xdr:spPr>
        <a:xfrm flipH="1">
          <a:off x="2085975" y="3886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66675</xdr:rowOff>
    </xdr:from>
    <xdr:to>
      <xdr:col>3</xdr:col>
      <xdr:colOff>76200</xdr:colOff>
      <xdr:row>22</xdr:row>
      <xdr:rowOff>0</xdr:rowOff>
    </xdr:to>
    <xdr:sp>
      <xdr:nvSpPr>
        <xdr:cNvPr id="11" name="Line 11"/>
        <xdr:cNvSpPr>
          <a:spLocks/>
        </xdr:cNvSpPr>
      </xdr:nvSpPr>
      <xdr:spPr>
        <a:xfrm>
          <a:off x="1762125" y="3667125"/>
          <a:ext cx="3714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20</xdr:row>
      <xdr:rowOff>95250</xdr:rowOff>
    </xdr:from>
    <xdr:to>
      <xdr:col>2</xdr:col>
      <xdr:colOff>419100</xdr:colOff>
      <xdr:row>21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314450" y="3524250"/>
          <a:ext cx="476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thm0</a:t>
          </a:r>
        </a:p>
      </xdr:txBody>
    </xdr:sp>
    <xdr:clientData/>
  </xdr:twoCellAnchor>
  <xdr:twoCellAnchor>
    <xdr:from>
      <xdr:col>9</xdr:col>
      <xdr:colOff>666750</xdr:colOff>
      <xdr:row>11</xdr:row>
      <xdr:rowOff>85725</xdr:rowOff>
    </xdr:from>
    <xdr:to>
      <xdr:col>11</xdr:col>
      <xdr:colOff>342900</xdr:colOff>
      <xdr:row>26</xdr:row>
      <xdr:rowOff>104775</xdr:rowOff>
    </xdr:to>
    <xdr:sp>
      <xdr:nvSpPr>
        <xdr:cNvPr id="13" name="Polygon 13"/>
        <xdr:cNvSpPr>
          <a:spLocks/>
        </xdr:cNvSpPr>
      </xdr:nvSpPr>
      <xdr:spPr>
        <a:xfrm rot="1026163">
          <a:off x="6838950" y="1971675"/>
          <a:ext cx="1047750" cy="2590800"/>
        </a:xfrm>
        <a:custGeom>
          <a:pathLst>
            <a:path h="272" w="110">
              <a:moveTo>
                <a:pt x="0" y="261"/>
              </a:moveTo>
              <a:lnTo>
                <a:pt x="29" y="100"/>
              </a:lnTo>
              <a:lnTo>
                <a:pt x="44" y="96"/>
              </a:lnTo>
              <a:lnTo>
                <a:pt x="44" y="13"/>
              </a:lnTo>
              <a:lnTo>
                <a:pt x="50" y="0"/>
              </a:lnTo>
              <a:lnTo>
                <a:pt x="80" y="6"/>
              </a:lnTo>
              <a:lnTo>
                <a:pt x="91" y="37"/>
              </a:lnTo>
              <a:lnTo>
                <a:pt x="85" y="42"/>
              </a:lnTo>
              <a:lnTo>
                <a:pt x="110" y="81"/>
              </a:lnTo>
              <a:lnTo>
                <a:pt x="97" y="89"/>
              </a:lnTo>
              <a:lnTo>
                <a:pt x="105" y="98"/>
              </a:lnTo>
              <a:lnTo>
                <a:pt x="104" y="125"/>
              </a:lnTo>
              <a:lnTo>
                <a:pt x="83" y="115"/>
              </a:lnTo>
              <a:lnTo>
                <a:pt x="84" y="219"/>
              </a:lnTo>
              <a:lnTo>
                <a:pt x="48" y="272"/>
              </a:lnTo>
              <a:lnTo>
                <a:pt x="0" y="26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142875</xdr:colOff>
      <xdr:row>24</xdr:row>
      <xdr:rowOff>28575</xdr:rowOff>
    </xdr:from>
    <xdr:ext cx="76200" cy="209550"/>
    <xdr:sp>
      <xdr:nvSpPr>
        <xdr:cNvPr id="14" name="TextBox 14"/>
        <xdr:cNvSpPr txBox="1">
          <a:spLocks noChangeArrowheads="1"/>
        </xdr:cNvSpPr>
      </xdr:nvSpPr>
      <xdr:spPr>
        <a:xfrm>
          <a:off x="6315075" y="4143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504825</xdr:colOff>
      <xdr:row>24</xdr:row>
      <xdr:rowOff>104775</xdr:rowOff>
    </xdr:from>
    <xdr:to>
      <xdr:col>13</xdr:col>
      <xdr:colOff>523875</xdr:colOff>
      <xdr:row>28</xdr:row>
      <xdr:rowOff>95250</xdr:rowOff>
    </xdr:to>
    <xdr:sp>
      <xdr:nvSpPr>
        <xdr:cNvPr id="15" name="Polygon 15"/>
        <xdr:cNvSpPr>
          <a:spLocks/>
        </xdr:cNvSpPr>
      </xdr:nvSpPr>
      <xdr:spPr>
        <a:xfrm>
          <a:off x="5305425" y="4219575"/>
          <a:ext cx="4133850" cy="676275"/>
        </a:xfrm>
        <a:custGeom>
          <a:pathLst>
            <a:path h="71" w="434">
              <a:moveTo>
                <a:pt x="1" y="0"/>
              </a:moveTo>
              <a:lnTo>
                <a:pt x="434" y="71"/>
              </a:lnTo>
              <a:lnTo>
                <a:pt x="0" y="71"/>
              </a:lnTo>
              <a:lnTo>
                <a:pt x="1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19</xdr:row>
      <xdr:rowOff>76200</xdr:rowOff>
    </xdr:from>
    <xdr:to>
      <xdr:col>10</xdr:col>
      <xdr:colOff>400050</xdr:colOff>
      <xdr:row>26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6905625" y="3333750"/>
          <a:ext cx="3524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19</xdr:row>
      <xdr:rowOff>66675</xdr:rowOff>
    </xdr:from>
    <xdr:to>
      <xdr:col>10</xdr:col>
      <xdr:colOff>390525</xdr:colOff>
      <xdr:row>20</xdr:row>
      <xdr:rowOff>95250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953250" y="332422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twoCellAnchor>
  <xdr:twoCellAnchor>
    <xdr:from>
      <xdr:col>10</xdr:col>
      <xdr:colOff>9525</xdr:colOff>
      <xdr:row>25</xdr:row>
      <xdr:rowOff>152400</xdr:rowOff>
    </xdr:from>
    <xdr:to>
      <xdr:col>10</xdr:col>
      <xdr:colOff>85725</xdr:colOff>
      <xdr:row>26</xdr:row>
      <xdr:rowOff>57150</xdr:rowOff>
    </xdr:to>
    <xdr:sp>
      <xdr:nvSpPr>
        <xdr:cNvPr id="18" name="Oval 18"/>
        <xdr:cNvSpPr>
          <a:spLocks/>
        </xdr:cNvSpPr>
      </xdr:nvSpPr>
      <xdr:spPr>
        <a:xfrm>
          <a:off x="6867525" y="443865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361950</xdr:colOff>
      <xdr:row>19</xdr:row>
      <xdr:rowOff>28575</xdr:rowOff>
    </xdr:from>
    <xdr:to>
      <xdr:col>10</xdr:col>
      <xdr:colOff>438150</xdr:colOff>
      <xdr:row>19</xdr:row>
      <xdr:rowOff>104775</xdr:rowOff>
    </xdr:to>
    <xdr:sp>
      <xdr:nvSpPr>
        <xdr:cNvPr id="19" name="Oval 19"/>
        <xdr:cNvSpPr>
          <a:spLocks/>
        </xdr:cNvSpPr>
      </xdr:nvSpPr>
      <xdr:spPr>
        <a:xfrm>
          <a:off x="7219950" y="328612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21</xdr:row>
      <xdr:rowOff>142875</xdr:rowOff>
    </xdr:from>
    <xdr:to>
      <xdr:col>10</xdr:col>
      <xdr:colOff>266700</xdr:colOff>
      <xdr:row>22</xdr:row>
      <xdr:rowOff>104775</xdr:rowOff>
    </xdr:to>
    <xdr:sp>
      <xdr:nvSpPr>
        <xdr:cNvPr id="20" name="AutoShape 23"/>
        <xdr:cNvSpPr>
          <a:spLocks/>
        </xdr:cNvSpPr>
      </xdr:nvSpPr>
      <xdr:spPr>
        <a:xfrm>
          <a:off x="6991350" y="3743325"/>
          <a:ext cx="133350" cy="133350"/>
        </a:xfrm>
        <a:custGeom>
          <a:pathLst>
            <a:path h="13" w="11">
              <a:moveTo>
                <a:pt x="11" y="0"/>
              </a:moveTo>
              <a:cubicBezTo>
                <a:pt x="10" y="1"/>
                <a:pt x="5" y="2"/>
                <a:pt x="3" y="4"/>
              </a:cubicBezTo>
              <a:cubicBezTo>
                <a:pt x="1" y="6"/>
                <a:pt x="1" y="11"/>
                <a:pt x="0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22</xdr:row>
      <xdr:rowOff>104775</xdr:rowOff>
    </xdr:from>
    <xdr:to>
      <xdr:col>10</xdr:col>
      <xdr:colOff>219075</xdr:colOff>
      <xdr:row>22</xdr:row>
      <xdr:rowOff>104775</xdr:rowOff>
    </xdr:to>
    <xdr:sp>
      <xdr:nvSpPr>
        <xdr:cNvPr id="21" name="Line 24"/>
        <xdr:cNvSpPr>
          <a:spLocks/>
        </xdr:cNvSpPr>
      </xdr:nvSpPr>
      <xdr:spPr>
        <a:xfrm flipH="1">
          <a:off x="6924675" y="3876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21</xdr:row>
      <xdr:rowOff>57150</xdr:rowOff>
    </xdr:from>
    <xdr:to>
      <xdr:col>10</xdr:col>
      <xdr:colOff>142875</xdr:colOff>
      <xdr:row>21</xdr:row>
      <xdr:rowOff>161925</xdr:rowOff>
    </xdr:to>
    <xdr:sp>
      <xdr:nvSpPr>
        <xdr:cNvPr id="22" name="Line 25"/>
        <xdr:cNvSpPr>
          <a:spLocks/>
        </xdr:cNvSpPr>
      </xdr:nvSpPr>
      <xdr:spPr>
        <a:xfrm>
          <a:off x="6629400" y="3657600"/>
          <a:ext cx="3714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20</xdr:row>
      <xdr:rowOff>85725</xdr:rowOff>
    </xdr:from>
    <xdr:to>
      <xdr:col>9</xdr:col>
      <xdr:colOff>504825</xdr:colOff>
      <xdr:row>21</xdr:row>
      <xdr:rowOff>104775</xdr:rowOff>
    </xdr:to>
    <xdr:sp>
      <xdr:nvSpPr>
        <xdr:cNvPr id="23" name="TextBox 26"/>
        <xdr:cNvSpPr txBox="1">
          <a:spLocks noChangeArrowheads="1"/>
        </xdr:cNvSpPr>
      </xdr:nvSpPr>
      <xdr:spPr>
        <a:xfrm>
          <a:off x="6200775" y="3514725"/>
          <a:ext cx="476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thm1</a:t>
          </a:r>
        </a:p>
      </xdr:txBody>
    </xdr:sp>
    <xdr:clientData/>
  </xdr:twoCellAnchor>
  <xdr:twoCellAnchor>
    <xdr:from>
      <xdr:col>10</xdr:col>
      <xdr:colOff>352425</xdr:colOff>
      <xdr:row>4</xdr:row>
      <xdr:rowOff>133350</xdr:rowOff>
    </xdr:from>
    <xdr:to>
      <xdr:col>10</xdr:col>
      <xdr:colOff>523875</xdr:colOff>
      <xdr:row>27</xdr:row>
      <xdr:rowOff>76200</xdr:rowOff>
    </xdr:to>
    <xdr:sp>
      <xdr:nvSpPr>
        <xdr:cNvPr id="24" name="Polygon 27"/>
        <xdr:cNvSpPr>
          <a:spLocks/>
        </xdr:cNvSpPr>
      </xdr:nvSpPr>
      <xdr:spPr>
        <a:xfrm rot="4315825">
          <a:off x="7210425" y="819150"/>
          <a:ext cx="171450" cy="3886200"/>
        </a:xfrm>
        <a:custGeom>
          <a:pathLst>
            <a:path h="18" w="435">
              <a:moveTo>
                <a:pt x="0" y="0"/>
              </a:moveTo>
              <a:lnTo>
                <a:pt x="435" y="0"/>
              </a:lnTo>
              <a:lnTo>
                <a:pt x="435" y="18"/>
              </a:lnTo>
              <a:lnTo>
                <a:pt x="0" y="18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26</xdr:row>
      <xdr:rowOff>47625</xdr:rowOff>
    </xdr:to>
    <xdr:sp>
      <xdr:nvSpPr>
        <xdr:cNvPr id="25" name="Line 28"/>
        <xdr:cNvSpPr>
          <a:spLocks/>
        </xdr:cNvSpPr>
      </xdr:nvSpPr>
      <xdr:spPr>
        <a:xfrm>
          <a:off x="3438525" y="3267075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19</xdr:row>
      <xdr:rowOff>9525</xdr:rowOff>
    </xdr:from>
    <xdr:to>
      <xdr:col>5</xdr:col>
      <xdr:colOff>104775</xdr:colOff>
      <xdr:row>19</xdr:row>
      <xdr:rowOff>9525</xdr:rowOff>
    </xdr:to>
    <xdr:sp>
      <xdr:nvSpPr>
        <xdr:cNvPr id="26" name="Line 29"/>
        <xdr:cNvSpPr>
          <a:spLocks/>
        </xdr:cNvSpPr>
      </xdr:nvSpPr>
      <xdr:spPr>
        <a:xfrm>
          <a:off x="2238375" y="32670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26</xdr:row>
      <xdr:rowOff>28575</xdr:rowOff>
    </xdr:from>
    <xdr:to>
      <xdr:col>5</xdr:col>
      <xdr:colOff>104775</xdr:colOff>
      <xdr:row>26</xdr:row>
      <xdr:rowOff>28575</xdr:rowOff>
    </xdr:to>
    <xdr:sp>
      <xdr:nvSpPr>
        <xdr:cNvPr id="27" name="Line 30"/>
        <xdr:cNvSpPr>
          <a:spLocks/>
        </xdr:cNvSpPr>
      </xdr:nvSpPr>
      <xdr:spPr>
        <a:xfrm>
          <a:off x="2238375" y="4486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114300</xdr:rowOff>
    </xdr:from>
    <xdr:to>
      <xdr:col>5</xdr:col>
      <xdr:colOff>552450</xdr:colOff>
      <xdr:row>22</xdr:row>
      <xdr:rowOff>133350</xdr:rowOff>
    </xdr:to>
    <xdr:sp>
      <xdr:nvSpPr>
        <xdr:cNvPr id="28" name="TextBox 31"/>
        <xdr:cNvSpPr txBox="1">
          <a:spLocks noChangeArrowheads="1"/>
        </xdr:cNvSpPr>
      </xdr:nvSpPr>
      <xdr:spPr>
        <a:xfrm>
          <a:off x="3505200" y="3714750"/>
          <a:ext cx="476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r1</a:t>
          </a:r>
        </a:p>
      </xdr:txBody>
    </xdr:sp>
    <xdr:clientData/>
  </xdr:twoCellAnchor>
  <xdr:twoCellAnchor>
    <xdr:from>
      <xdr:col>7</xdr:col>
      <xdr:colOff>19050</xdr:colOff>
      <xdr:row>14</xdr:row>
      <xdr:rowOff>114300</xdr:rowOff>
    </xdr:from>
    <xdr:to>
      <xdr:col>7</xdr:col>
      <xdr:colOff>514350</xdr:colOff>
      <xdr:row>14</xdr:row>
      <xdr:rowOff>114300</xdr:rowOff>
    </xdr:to>
    <xdr:sp>
      <xdr:nvSpPr>
        <xdr:cNvPr id="29" name="Line 50"/>
        <xdr:cNvSpPr>
          <a:spLocks/>
        </xdr:cNvSpPr>
      </xdr:nvSpPr>
      <xdr:spPr>
        <a:xfrm>
          <a:off x="4819650" y="2514600"/>
          <a:ext cx="495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11</xdr:row>
      <xdr:rowOff>28575</xdr:rowOff>
    </xdr:from>
    <xdr:to>
      <xdr:col>4</xdr:col>
      <xdr:colOff>381000</xdr:colOff>
      <xdr:row>12</xdr:row>
      <xdr:rowOff>19050</xdr:rowOff>
    </xdr:to>
    <xdr:sp>
      <xdr:nvSpPr>
        <xdr:cNvPr id="30" name="AutoShape 51"/>
        <xdr:cNvSpPr>
          <a:spLocks/>
        </xdr:cNvSpPr>
      </xdr:nvSpPr>
      <xdr:spPr>
        <a:xfrm>
          <a:off x="2533650" y="1914525"/>
          <a:ext cx="590550" cy="161925"/>
        </a:xfrm>
        <a:custGeom>
          <a:pathLst>
            <a:path h="17" w="62">
              <a:moveTo>
                <a:pt x="0" y="0"/>
              </a:moveTo>
              <a:cubicBezTo>
                <a:pt x="11" y="0"/>
                <a:pt x="23" y="1"/>
                <a:pt x="33" y="4"/>
              </a:cubicBezTo>
              <a:cubicBezTo>
                <a:pt x="43" y="7"/>
                <a:pt x="52" y="12"/>
                <a:pt x="62" y="1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12</xdr:row>
      <xdr:rowOff>9525</xdr:rowOff>
    </xdr:from>
    <xdr:to>
      <xdr:col>4</xdr:col>
      <xdr:colOff>495300</xdr:colOff>
      <xdr:row>12</xdr:row>
      <xdr:rowOff>104775</xdr:rowOff>
    </xdr:to>
    <xdr:sp>
      <xdr:nvSpPr>
        <xdr:cNvPr id="31" name="Line 52"/>
        <xdr:cNvSpPr>
          <a:spLocks/>
        </xdr:cNvSpPr>
      </xdr:nvSpPr>
      <xdr:spPr>
        <a:xfrm>
          <a:off x="3105150" y="2066925"/>
          <a:ext cx="1333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9</xdr:row>
      <xdr:rowOff>152400</xdr:rowOff>
    </xdr:from>
    <xdr:to>
      <xdr:col>4</xdr:col>
      <xdr:colOff>514350</xdr:colOff>
      <xdr:row>25</xdr:row>
      <xdr:rowOff>0</xdr:rowOff>
    </xdr:to>
    <xdr:sp>
      <xdr:nvSpPr>
        <xdr:cNvPr id="1" name="Polygon 13"/>
        <xdr:cNvSpPr>
          <a:spLocks/>
        </xdr:cNvSpPr>
      </xdr:nvSpPr>
      <xdr:spPr>
        <a:xfrm rot="1026163">
          <a:off x="2209800" y="1695450"/>
          <a:ext cx="1047750" cy="2590800"/>
        </a:xfrm>
        <a:custGeom>
          <a:pathLst>
            <a:path h="272" w="110">
              <a:moveTo>
                <a:pt x="0" y="261"/>
              </a:moveTo>
              <a:lnTo>
                <a:pt x="29" y="100"/>
              </a:lnTo>
              <a:lnTo>
                <a:pt x="44" y="96"/>
              </a:lnTo>
              <a:lnTo>
                <a:pt x="44" y="13"/>
              </a:lnTo>
              <a:lnTo>
                <a:pt x="50" y="0"/>
              </a:lnTo>
              <a:lnTo>
                <a:pt x="80" y="6"/>
              </a:lnTo>
              <a:lnTo>
                <a:pt x="91" y="37"/>
              </a:lnTo>
              <a:lnTo>
                <a:pt x="85" y="42"/>
              </a:lnTo>
              <a:lnTo>
                <a:pt x="110" y="81"/>
              </a:lnTo>
              <a:lnTo>
                <a:pt x="97" y="89"/>
              </a:lnTo>
              <a:lnTo>
                <a:pt x="105" y="98"/>
              </a:lnTo>
              <a:lnTo>
                <a:pt x="104" y="125"/>
              </a:lnTo>
              <a:lnTo>
                <a:pt x="83" y="115"/>
              </a:lnTo>
              <a:lnTo>
                <a:pt x="84" y="219"/>
              </a:lnTo>
              <a:lnTo>
                <a:pt x="48" y="272"/>
              </a:lnTo>
              <a:lnTo>
                <a:pt x="0" y="26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314325</xdr:colOff>
      <xdr:row>22</xdr:row>
      <xdr:rowOff>95250</xdr:rowOff>
    </xdr:from>
    <xdr:ext cx="76200" cy="209550"/>
    <xdr:sp>
      <xdr:nvSpPr>
        <xdr:cNvPr id="2" name="TextBox 14"/>
        <xdr:cNvSpPr txBox="1">
          <a:spLocks noChangeArrowheads="1"/>
        </xdr:cNvSpPr>
      </xdr:nvSpPr>
      <xdr:spPr>
        <a:xfrm>
          <a:off x="1685925" y="3867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676275</xdr:colOff>
      <xdr:row>23</xdr:row>
      <xdr:rowOff>0</xdr:rowOff>
    </xdr:from>
    <xdr:to>
      <xdr:col>7</xdr:col>
      <xdr:colOff>9525</xdr:colOff>
      <xdr:row>26</xdr:row>
      <xdr:rowOff>161925</xdr:rowOff>
    </xdr:to>
    <xdr:sp>
      <xdr:nvSpPr>
        <xdr:cNvPr id="3" name="Polygon 15"/>
        <xdr:cNvSpPr>
          <a:spLocks/>
        </xdr:cNvSpPr>
      </xdr:nvSpPr>
      <xdr:spPr>
        <a:xfrm>
          <a:off x="676275" y="3943350"/>
          <a:ext cx="4133850" cy="676275"/>
        </a:xfrm>
        <a:custGeom>
          <a:pathLst>
            <a:path h="71" w="434">
              <a:moveTo>
                <a:pt x="1" y="0"/>
              </a:moveTo>
              <a:lnTo>
                <a:pt x="434" y="71"/>
              </a:lnTo>
              <a:lnTo>
                <a:pt x="0" y="71"/>
              </a:lnTo>
              <a:lnTo>
                <a:pt x="1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17</xdr:row>
      <xdr:rowOff>142875</xdr:rowOff>
    </xdr:from>
    <xdr:to>
      <xdr:col>3</xdr:col>
      <xdr:colOff>571500</xdr:colOff>
      <xdr:row>24</xdr:row>
      <xdr:rowOff>66675</xdr:rowOff>
    </xdr:to>
    <xdr:sp>
      <xdr:nvSpPr>
        <xdr:cNvPr id="4" name="Line 16"/>
        <xdr:cNvSpPr>
          <a:spLocks/>
        </xdr:cNvSpPr>
      </xdr:nvSpPr>
      <xdr:spPr>
        <a:xfrm flipH="1">
          <a:off x="2276475" y="3057525"/>
          <a:ext cx="3524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17</xdr:row>
      <xdr:rowOff>133350</xdr:rowOff>
    </xdr:from>
    <xdr:to>
      <xdr:col>3</xdr:col>
      <xdr:colOff>561975</xdr:colOff>
      <xdr:row>18</xdr:row>
      <xdr:rowOff>161925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2324100" y="3048000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twoCellAnchor>
  <xdr:twoCellAnchor>
    <xdr:from>
      <xdr:col>3</xdr:col>
      <xdr:colOff>180975</xdr:colOff>
      <xdr:row>24</xdr:row>
      <xdr:rowOff>47625</xdr:rowOff>
    </xdr:from>
    <xdr:to>
      <xdr:col>3</xdr:col>
      <xdr:colOff>257175</xdr:colOff>
      <xdr:row>24</xdr:row>
      <xdr:rowOff>123825</xdr:rowOff>
    </xdr:to>
    <xdr:sp>
      <xdr:nvSpPr>
        <xdr:cNvPr id="6" name="Oval 18"/>
        <xdr:cNvSpPr>
          <a:spLocks/>
        </xdr:cNvSpPr>
      </xdr:nvSpPr>
      <xdr:spPr>
        <a:xfrm>
          <a:off x="2238375" y="416242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533400</xdr:colOff>
      <xdr:row>17</xdr:row>
      <xdr:rowOff>95250</xdr:rowOff>
    </xdr:from>
    <xdr:to>
      <xdr:col>3</xdr:col>
      <xdr:colOff>609600</xdr:colOff>
      <xdr:row>18</xdr:row>
      <xdr:rowOff>0</xdr:rowOff>
    </xdr:to>
    <xdr:sp>
      <xdr:nvSpPr>
        <xdr:cNvPr id="7" name="Oval 19"/>
        <xdr:cNvSpPr>
          <a:spLocks/>
        </xdr:cNvSpPr>
      </xdr:nvSpPr>
      <xdr:spPr>
        <a:xfrm>
          <a:off x="2590800" y="300990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16</xdr:row>
      <xdr:rowOff>19050</xdr:rowOff>
    </xdr:from>
    <xdr:to>
      <xdr:col>3</xdr:col>
      <xdr:colOff>619125</xdr:colOff>
      <xdr:row>16</xdr:row>
      <xdr:rowOff>47625</xdr:rowOff>
    </xdr:to>
    <xdr:sp>
      <xdr:nvSpPr>
        <xdr:cNvPr id="8" name="AutoShape 20"/>
        <xdr:cNvSpPr>
          <a:spLocks/>
        </xdr:cNvSpPr>
      </xdr:nvSpPr>
      <xdr:spPr>
        <a:xfrm>
          <a:off x="2524125" y="2762250"/>
          <a:ext cx="152400" cy="28575"/>
        </a:xfrm>
        <a:custGeom>
          <a:pathLst>
            <a:path h="3" w="16">
              <a:moveTo>
                <a:pt x="16" y="0"/>
              </a:moveTo>
              <a:cubicBezTo>
                <a:pt x="15" y="0"/>
                <a:pt x="12" y="3"/>
                <a:pt x="9" y="3"/>
              </a:cubicBezTo>
              <a:cubicBezTo>
                <a:pt x="6" y="3"/>
                <a:pt x="2" y="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16</xdr:row>
      <xdr:rowOff>114300</xdr:rowOff>
    </xdr:from>
    <xdr:to>
      <xdr:col>3</xdr:col>
      <xdr:colOff>209550</xdr:colOff>
      <xdr:row>17</xdr:row>
      <xdr:rowOff>133350</xdr:rowOff>
    </xdr:to>
    <xdr:sp>
      <xdr:nvSpPr>
        <xdr:cNvPr id="9" name="TextBox 21"/>
        <xdr:cNvSpPr txBox="1">
          <a:spLocks noChangeArrowheads="1"/>
        </xdr:cNvSpPr>
      </xdr:nvSpPr>
      <xdr:spPr>
        <a:xfrm>
          <a:off x="1790700" y="2857500"/>
          <a:ext cx="476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thrb1</a:t>
          </a:r>
        </a:p>
      </xdr:txBody>
    </xdr:sp>
    <xdr:clientData/>
  </xdr:twoCellAnchor>
  <xdr:twoCellAnchor>
    <xdr:from>
      <xdr:col>3</xdr:col>
      <xdr:colOff>142875</xdr:colOff>
      <xdr:row>16</xdr:row>
      <xdr:rowOff>95250</xdr:rowOff>
    </xdr:from>
    <xdr:to>
      <xdr:col>3</xdr:col>
      <xdr:colOff>495300</xdr:colOff>
      <xdr:row>17</xdr:row>
      <xdr:rowOff>47625</xdr:rowOff>
    </xdr:to>
    <xdr:sp>
      <xdr:nvSpPr>
        <xdr:cNvPr id="10" name="Line 22"/>
        <xdr:cNvSpPr>
          <a:spLocks/>
        </xdr:cNvSpPr>
      </xdr:nvSpPr>
      <xdr:spPr>
        <a:xfrm flipV="1">
          <a:off x="2200275" y="2838450"/>
          <a:ext cx="3524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20</xdr:row>
      <xdr:rowOff>38100</xdr:rowOff>
    </xdr:from>
    <xdr:to>
      <xdr:col>3</xdr:col>
      <xdr:colOff>438150</xdr:colOff>
      <xdr:row>21</xdr:row>
      <xdr:rowOff>0</xdr:rowOff>
    </xdr:to>
    <xdr:sp>
      <xdr:nvSpPr>
        <xdr:cNvPr id="11" name="AutoShape 23"/>
        <xdr:cNvSpPr>
          <a:spLocks/>
        </xdr:cNvSpPr>
      </xdr:nvSpPr>
      <xdr:spPr>
        <a:xfrm>
          <a:off x="2362200" y="3467100"/>
          <a:ext cx="133350" cy="133350"/>
        </a:xfrm>
        <a:custGeom>
          <a:pathLst>
            <a:path h="13" w="11">
              <a:moveTo>
                <a:pt x="11" y="0"/>
              </a:moveTo>
              <a:cubicBezTo>
                <a:pt x="10" y="1"/>
                <a:pt x="5" y="2"/>
                <a:pt x="3" y="4"/>
              </a:cubicBezTo>
              <a:cubicBezTo>
                <a:pt x="1" y="6"/>
                <a:pt x="1" y="11"/>
                <a:pt x="0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21</xdr:row>
      <xdr:rowOff>0</xdr:rowOff>
    </xdr:from>
    <xdr:to>
      <xdr:col>3</xdr:col>
      <xdr:colOff>390525</xdr:colOff>
      <xdr:row>21</xdr:row>
      <xdr:rowOff>0</xdr:rowOff>
    </xdr:to>
    <xdr:sp>
      <xdr:nvSpPr>
        <xdr:cNvPr id="12" name="Line 24"/>
        <xdr:cNvSpPr>
          <a:spLocks/>
        </xdr:cNvSpPr>
      </xdr:nvSpPr>
      <xdr:spPr>
        <a:xfrm flipH="1">
          <a:off x="2295525" y="3600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19</xdr:row>
      <xdr:rowOff>123825</xdr:rowOff>
    </xdr:from>
    <xdr:to>
      <xdr:col>3</xdr:col>
      <xdr:colOff>314325</xdr:colOff>
      <xdr:row>20</xdr:row>
      <xdr:rowOff>57150</xdr:rowOff>
    </xdr:to>
    <xdr:sp>
      <xdr:nvSpPr>
        <xdr:cNvPr id="13" name="Line 25"/>
        <xdr:cNvSpPr>
          <a:spLocks/>
        </xdr:cNvSpPr>
      </xdr:nvSpPr>
      <xdr:spPr>
        <a:xfrm>
          <a:off x="2000250" y="3381375"/>
          <a:ext cx="3714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18</xdr:row>
      <xdr:rowOff>152400</xdr:rowOff>
    </xdr:from>
    <xdr:to>
      <xdr:col>2</xdr:col>
      <xdr:colOff>676275</xdr:colOff>
      <xdr:row>20</xdr:row>
      <xdr:rowOff>0</xdr:rowOff>
    </xdr:to>
    <xdr:sp>
      <xdr:nvSpPr>
        <xdr:cNvPr id="14" name="TextBox 26"/>
        <xdr:cNvSpPr txBox="1">
          <a:spLocks noChangeArrowheads="1"/>
        </xdr:cNvSpPr>
      </xdr:nvSpPr>
      <xdr:spPr>
        <a:xfrm>
          <a:off x="1571625" y="3238500"/>
          <a:ext cx="476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thm1</a:t>
          </a:r>
        </a:p>
      </xdr:txBody>
    </xdr:sp>
    <xdr:clientData/>
  </xdr:twoCellAnchor>
  <xdr:twoCellAnchor>
    <xdr:from>
      <xdr:col>3</xdr:col>
      <xdr:colOff>523875</xdr:colOff>
      <xdr:row>3</xdr:row>
      <xdr:rowOff>28575</xdr:rowOff>
    </xdr:from>
    <xdr:to>
      <xdr:col>4</xdr:col>
      <xdr:colOff>9525</xdr:colOff>
      <xdr:row>25</xdr:row>
      <xdr:rowOff>142875</xdr:rowOff>
    </xdr:to>
    <xdr:sp>
      <xdr:nvSpPr>
        <xdr:cNvPr id="15" name="Polygon 27"/>
        <xdr:cNvSpPr>
          <a:spLocks/>
        </xdr:cNvSpPr>
      </xdr:nvSpPr>
      <xdr:spPr>
        <a:xfrm rot="4315825">
          <a:off x="2581275" y="542925"/>
          <a:ext cx="171450" cy="3886200"/>
        </a:xfrm>
        <a:custGeom>
          <a:pathLst>
            <a:path h="18" w="435">
              <a:moveTo>
                <a:pt x="0" y="0"/>
              </a:moveTo>
              <a:lnTo>
                <a:pt x="435" y="0"/>
              </a:lnTo>
              <a:lnTo>
                <a:pt x="435" y="18"/>
              </a:lnTo>
              <a:lnTo>
                <a:pt x="0" y="18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447675</xdr:colOff>
      <xdr:row>11</xdr:row>
      <xdr:rowOff>57150</xdr:rowOff>
    </xdr:from>
    <xdr:to>
      <xdr:col>11</xdr:col>
      <xdr:colOff>514350</xdr:colOff>
      <xdr:row>26</xdr:row>
      <xdr:rowOff>19050</xdr:rowOff>
    </xdr:to>
    <xdr:sp>
      <xdr:nvSpPr>
        <xdr:cNvPr id="16" name="Polygon 28"/>
        <xdr:cNvSpPr>
          <a:spLocks/>
        </xdr:cNvSpPr>
      </xdr:nvSpPr>
      <xdr:spPr>
        <a:xfrm>
          <a:off x="7305675" y="1943100"/>
          <a:ext cx="752475" cy="2533650"/>
        </a:xfrm>
        <a:custGeom>
          <a:pathLst>
            <a:path h="266" w="79">
              <a:moveTo>
                <a:pt x="0" y="266"/>
              </a:moveTo>
              <a:lnTo>
                <a:pt x="1" y="103"/>
              </a:lnTo>
              <a:lnTo>
                <a:pt x="15" y="96"/>
              </a:lnTo>
              <a:lnTo>
                <a:pt x="0" y="14"/>
              </a:lnTo>
              <a:lnTo>
                <a:pt x="4" y="0"/>
              </a:lnTo>
              <a:lnTo>
                <a:pt x="34" y="1"/>
              </a:lnTo>
              <a:lnTo>
                <a:pt x="51" y="30"/>
              </a:lnTo>
              <a:lnTo>
                <a:pt x="46" y="36"/>
              </a:lnTo>
              <a:lnTo>
                <a:pt x="77" y="70"/>
              </a:lnTo>
              <a:lnTo>
                <a:pt x="66" y="80"/>
              </a:lnTo>
              <a:lnTo>
                <a:pt x="75" y="87"/>
              </a:lnTo>
              <a:lnTo>
                <a:pt x="79" y="114"/>
              </a:lnTo>
              <a:lnTo>
                <a:pt x="56" y="108"/>
              </a:lnTo>
              <a:lnTo>
                <a:pt x="76" y="210"/>
              </a:lnTo>
              <a:lnTo>
                <a:pt x="50" y="266"/>
              </a:lnTo>
              <a:lnTo>
                <a:pt x="0" y="26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85725</xdr:rowOff>
    </xdr:from>
    <xdr:to>
      <xdr:col>10</xdr:col>
      <xdr:colOff>485775</xdr:colOff>
      <xdr:row>11</xdr:row>
      <xdr:rowOff>66675</xdr:rowOff>
    </xdr:to>
    <xdr:sp>
      <xdr:nvSpPr>
        <xdr:cNvPr id="17" name="Line 29"/>
        <xdr:cNvSpPr>
          <a:spLocks/>
        </xdr:cNvSpPr>
      </xdr:nvSpPr>
      <xdr:spPr>
        <a:xfrm flipH="1" flipV="1">
          <a:off x="6858000" y="1800225"/>
          <a:ext cx="4857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647700</xdr:colOff>
      <xdr:row>10</xdr:row>
      <xdr:rowOff>76200</xdr:rowOff>
    </xdr:from>
    <xdr:to>
      <xdr:col>10</xdr:col>
      <xdr:colOff>457200</xdr:colOff>
      <xdr:row>26</xdr:row>
      <xdr:rowOff>28575</xdr:rowOff>
    </xdr:to>
    <xdr:sp>
      <xdr:nvSpPr>
        <xdr:cNvPr id="18" name="Polygon 30"/>
        <xdr:cNvSpPr>
          <a:spLocks/>
        </xdr:cNvSpPr>
      </xdr:nvSpPr>
      <xdr:spPr>
        <a:xfrm>
          <a:off x="6819900" y="1790700"/>
          <a:ext cx="495300" cy="2695575"/>
        </a:xfrm>
        <a:custGeom>
          <a:pathLst>
            <a:path h="283" w="52">
              <a:moveTo>
                <a:pt x="5" y="0"/>
              </a:moveTo>
              <a:lnTo>
                <a:pt x="0" y="12"/>
              </a:lnTo>
              <a:lnTo>
                <a:pt x="14" y="95"/>
              </a:lnTo>
              <a:lnTo>
                <a:pt x="1" y="101"/>
              </a:lnTo>
              <a:lnTo>
                <a:pt x="0" y="266"/>
              </a:lnTo>
              <a:lnTo>
                <a:pt x="52" y="28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10</xdr:row>
      <xdr:rowOff>57150</xdr:rowOff>
    </xdr:from>
    <xdr:to>
      <xdr:col>11</xdr:col>
      <xdr:colOff>104775</xdr:colOff>
      <xdr:row>11</xdr:row>
      <xdr:rowOff>57150</xdr:rowOff>
    </xdr:to>
    <xdr:sp>
      <xdr:nvSpPr>
        <xdr:cNvPr id="19" name="Line 31"/>
        <xdr:cNvSpPr>
          <a:spLocks/>
        </xdr:cNvSpPr>
      </xdr:nvSpPr>
      <xdr:spPr>
        <a:xfrm flipH="1" flipV="1">
          <a:off x="7153275" y="1771650"/>
          <a:ext cx="4953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47625</xdr:rowOff>
    </xdr:from>
    <xdr:to>
      <xdr:col>10</xdr:col>
      <xdr:colOff>304800</xdr:colOff>
      <xdr:row>10</xdr:row>
      <xdr:rowOff>66675</xdr:rowOff>
    </xdr:to>
    <xdr:sp>
      <xdr:nvSpPr>
        <xdr:cNvPr id="20" name="Line 32"/>
        <xdr:cNvSpPr>
          <a:spLocks/>
        </xdr:cNvSpPr>
      </xdr:nvSpPr>
      <xdr:spPr>
        <a:xfrm flipH="1">
          <a:off x="6867525" y="1762125"/>
          <a:ext cx="2952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647700</xdr:colOff>
      <xdr:row>11</xdr:row>
      <xdr:rowOff>28575</xdr:rowOff>
    </xdr:from>
    <xdr:to>
      <xdr:col>10</xdr:col>
      <xdr:colOff>447675</xdr:colOff>
      <xdr:row>12</xdr:row>
      <xdr:rowOff>9525</xdr:rowOff>
    </xdr:to>
    <xdr:sp>
      <xdr:nvSpPr>
        <xdr:cNvPr id="21" name="Line 33"/>
        <xdr:cNvSpPr>
          <a:spLocks/>
        </xdr:cNvSpPr>
      </xdr:nvSpPr>
      <xdr:spPr>
        <a:xfrm flipH="1" flipV="1">
          <a:off x="6819900" y="1914525"/>
          <a:ext cx="4857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14</xdr:row>
      <xdr:rowOff>123825</xdr:rowOff>
    </xdr:from>
    <xdr:to>
      <xdr:col>11</xdr:col>
      <xdr:colOff>161925</xdr:colOff>
      <xdr:row>17</xdr:row>
      <xdr:rowOff>19050</xdr:rowOff>
    </xdr:to>
    <xdr:sp>
      <xdr:nvSpPr>
        <xdr:cNvPr id="22" name="Line 34"/>
        <xdr:cNvSpPr>
          <a:spLocks/>
        </xdr:cNvSpPr>
      </xdr:nvSpPr>
      <xdr:spPr>
        <a:xfrm flipH="1" flipV="1">
          <a:off x="6419850" y="2524125"/>
          <a:ext cx="12858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333375</xdr:colOff>
      <xdr:row>17</xdr:row>
      <xdr:rowOff>95250</xdr:rowOff>
    </xdr:from>
    <xdr:to>
      <xdr:col>11</xdr:col>
      <xdr:colOff>485775</xdr:colOff>
      <xdr:row>18</xdr:row>
      <xdr:rowOff>76200</xdr:rowOff>
    </xdr:to>
    <xdr:sp>
      <xdr:nvSpPr>
        <xdr:cNvPr id="23" name="Oval 35"/>
        <xdr:cNvSpPr>
          <a:spLocks/>
        </xdr:cNvSpPr>
      </xdr:nvSpPr>
      <xdr:spPr>
        <a:xfrm>
          <a:off x="7877175" y="30099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581025</xdr:colOff>
      <xdr:row>14</xdr:row>
      <xdr:rowOff>95250</xdr:rowOff>
    </xdr:from>
    <xdr:to>
      <xdr:col>11</xdr:col>
      <xdr:colOff>314325</xdr:colOff>
      <xdr:row>25</xdr:row>
      <xdr:rowOff>123825</xdr:rowOff>
    </xdr:to>
    <xdr:sp>
      <xdr:nvSpPr>
        <xdr:cNvPr id="24" name="AutoShape 36"/>
        <xdr:cNvSpPr>
          <a:spLocks/>
        </xdr:cNvSpPr>
      </xdr:nvSpPr>
      <xdr:spPr>
        <a:xfrm>
          <a:off x="6753225" y="2495550"/>
          <a:ext cx="1104900" cy="1914525"/>
        </a:xfrm>
        <a:custGeom>
          <a:pathLst>
            <a:path h="201" w="116">
              <a:moveTo>
                <a:pt x="113" y="201"/>
              </a:moveTo>
              <a:cubicBezTo>
                <a:pt x="103" y="194"/>
                <a:pt x="69" y="189"/>
                <a:pt x="51" y="160"/>
              </a:cubicBezTo>
              <a:cubicBezTo>
                <a:pt x="33" y="131"/>
                <a:pt x="12" y="48"/>
                <a:pt x="6" y="24"/>
              </a:cubicBezTo>
              <a:cubicBezTo>
                <a:pt x="0" y="0"/>
                <a:pt x="9" y="3"/>
                <a:pt x="14" y="15"/>
              </a:cubicBezTo>
              <a:cubicBezTo>
                <a:pt x="19" y="27"/>
                <a:pt x="30" y="74"/>
                <a:pt x="37" y="97"/>
              </a:cubicBezTo>
              <a:cubicBezTo>
                <a:pt x="44" y="120"/>
                <a:pt x="43" y="137"/>
                <a:pt x="56" y="153"/>
              </a:cubicBezTo>
              <a:cubicBezTo>
                <a:pt x="69" y="169"/>
                <a:pt x="106" y="186"/>
                <a:pt x="116" y="19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14</xdr:row>
      <xdr:rowOff>114300</xdr:rowOff>
    </xdr:from>
    <xdr:to>
      <xdr:col>11</xdr:col>
      <xdr:colOff>409575</xdr:colOff>
      <xdr:row>18</xdr:row>
      <xdr:rowOff>66675</xdr:rowOff>
    </xdr:to>
    <xdr:sp>
      <xdr:nvSpPr>
        <xdr:cNvPr id="25" name="Polygon 37"/>
        <xdr:cNvSpPr>
          <a:spLocks/>
        </xdr:cNvSpPr>
      </xdr:nvSpPr>
      <xdr:spPr>
        <a:xfrm>
          <a:off x="6324600" y="2514600"/>
          <a:ext cx="1628775" cy="638175"/>
        </a:xfrm>
        <a:custGeom>
          <a:pathLst>
            <a:path h="67" w="171">
              <a:moveTo>
                <a:pt x="10" y="0"/>
              </a:moveTo>
              <a:lnTo>
                <a:pt x="171" y="51"/>
              </a:lnTo>
              <a:lnTo>
                <a:pt x="168" y="67"/>
              </a:lnTo>
              <a:lnTo>
                <a:pt x="2" y="15"/>
              </a:lnTo>
              <a:lnTo>
                <a:pt x="0" y="9"/>
              </a:lnTo>
              <a:lnTo>
                <a:pt x="2" y="2"/>
              </a:lnTo>
              <a:lnTo>
                <a:pt x="1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485775</xdr:colOff>
      <xdr:row>5</xdr:row>
      <xdr:rowOff>66675</xdr:rowOff>
    </xdr:from>
    <xdr:to>
      <xdr:col>9</xdr:col>
      <xdr:colOff>657225</xdr:colOff>
      <xdr:row>20</xdr:row>
      <xdr:rowOff>76200</xdr:rowOff>
    </xdr:to>
    <xdr:sp>
      <xdr:nvSpPr>
        <xdr:cNvPr id="26" name="Polygon 38"/>
        <xdr:cNvSpPr>
          <a:spLocks/>
        </xdr:cNvSpPr>
      </xdr:nvSpPr>
      <xdr:spPr>
        <a:xfrm>
          <a:off x="5972175" y="923925"/>
          <a:ext cx="857250" cy="2581275"/>
        </a:xfrm>
        <a:custGeom>
          <a:pathLst>
            <a:path h="271" w="90">
              <a:moveTo>
                <a:pt x="89" y="271"/>
              </a:moveTo>
              <a:lnTo>
                <a:pt x="0" y="4"/>
              </a:lnTo>
              <a:lnTo>
                <a:pt x="19" y="0"/>
              </a:lnTo>
              <a:lnTo>
                <a:pt x="90" y="213"/>
              </a:lnTo>
              <a:lnTo>
                <a:pt x="89" y="27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371475</xdr:colOff>
      <xdr:row>3</xdr:row>
      <xdr:rowOff>28575</xdr:rowOff>
    </xdr:from>
    <xdr:to>
      <xdr:col>10</xdr:col>
      <xdr:colOff>533400</xdr:colOff>
      <xdr:row>27</xdr:row>
      <xdr:rowOff>161925</xdr:rowOff>
    </xdr:to>
    <xdr:sp>
      <xdr:nvSpPr>
        <xdr:cNvPr id="27" name="Polygon 39"/>
        <xdr:cNvSpPr>
          <a:spLocks/>
        </xdr:cNvSpPr>
      </xdr:nvSpPr>
      <xdr:spPr>
        <a:xfrm rot="3082462">
          <a:off x="7229475" y="542925"/>
          <a:ext cx="161925" cy="4248150"/>
        </a:xfrm>
        <a:custGeom>
          <a:pathLst>
            <a:path h="18" w="435">
              <a:moveTo>
                <a:pt x="0" y="0"/>
              </a:moveTo>
              <a:lnTo>
                <a:pt x="435" y="0"/>
              </a:lnTo>
              <a:lnTo>
                <a:pt x="435" y="18"/>
              </a:lnTo>
              <a:lnTo>
                <a:pt x="0" y="18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619125</xdr:colOff>
      <xdr:row>15</xdr:row>
      <xdr:rowOff>38100</xdr:rowOff>
    </xdr:from>
    <xdr:to>
      <xdr:col>9</xdr:col>
      <xdr:colOff>657225</xdr:colOff>
      <xdr:row>16</xdr:row>
      <xdr:rowOff>85725</xdr:rowOff>
    </xdr:to>
    <xdr:sp>
      <xdr:nvSpPr>
        <xdr:cNvPr id="28" name="Line 40"/>
        <xdr:cNvSpPr>
          <a:spLocks/>
        </xdr:cNvSpPr>
      </xdr:nvSpPr>
      <xdr:spPr>
        <a:xfrm>
          <a:off x="6791325" y="2609850"/>
          <a:ext cx="381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352425</xdr:colOff>
      <xdr:row>16</xdr:row>
      <xdr:rowOff>28575</xdr:rowOff>
    </xdr:from>
    <xdr:to>
      <xdr:col>10</xdr:col>
      <xdr:colOff>428625</xdr:colOff>
      <xdr:row>17</xdr:row>
      <xdr:rowOff>28575</xdr:rowOff>
    </xdr:to>
    <xdr:sp>
      <xdr:nvSpPr>
        <xdr:cNvPr id="29" name="Line 41"/>
        <xdr:cNvSpPr>
          <a:spLocks/>
        </xdr:cNvSpPr>
      </xdr:nvSpPr>
      <xdr:spPr>
        <a:xfrm flipV="1">
          <a:off x="7210425" y="2771775"/>
          <a:ext cx="76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24</xdr:row>
      <xdr:rowOff>152400</xdr:rowOff>
    </xdr:from>
    <xdr:to>
      <xdr:col>8</xdr:col>
      <xdr:colOff>647700</xdr:colOff>
      <xdr:row>26</xdr:row>
      <xdr:rowOff>0</xdr:rowOff>
    </xdr:to>
    <xdr:sp>
      <xdr:nvSpPr>
        <xdr:cNvPr id="30" name="TextBox 42"/>
        <xdr:cNvSpPr txBox="1">
          <a:spLocks noChangeArrowheads="1"/>
        </xdr:cNvSpPr>
      </xdr:nvSpPr>
      <xdr:spPr>
        <a:xfrm>
          <a:off x="5657850" y="4267200"/>
          <a:ext cx="476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Lrb</a:t>
          </a:r>
        </a:p>
      </xdr:txBody>
    </xdr:sp>
    <xdr:clientData/>
  </xdr:twoCellAnchor>
  <xdr:twoCellAnchor>
    <xdr:from>
      <xdr:col>10</xdr:col>
      <xdr:colOff>238125</xdr:colOff>
      <xdr:row>16</xdr:row>
      <xdr:rowOff>161925</xdr:rowOff>
    </xdr:from>
    <xdr:to>
      <xdr:col>10</xdr:col>
      <xdr:colOff>304800</xdr:colOff>
      <xdr:row>17</xdr:row>
      <xdr:rowOff>114300</xdr:rowOff>
    </xdr:to>
    <xdr:sp>
      <xdr:nvSpPr>
        <xdr:cNvPr id="31" name="AutoShape 43"/>
        <xdr:cNvSpPr>
          <a:spLocks/>
        </xdr:cNvSpPr>
      </xdr:nvSpPr>
      <xdr:spPr>
        <a:xfrm>
          <a:off x="7096125" y="2905125"/>
          <a:ext cx="66675" cy="123825"/>
        </a:xfrm>
        <a:custGeom>
          <a:pathLst>
            <a:path h="13" w="7">
              <a:moveTo>
                <a:pt x="1" y="0"/>
              </a:moveTo>
              <a:cubicBezTo>
                <a:pt x="0" y="3"/>
                <a:pt x="0" y="7"/>
                <a:pt x="1" y="9"/>
              </a:cubicBezTo>
              <a:cubicBezTo>
                <a:pt x="2" y="11"/>
                <a:pt x="4" y="12"/>
                <a:pt x="7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17</xdr:row>
      <xdr:rowOff>85725</xdr:rowOff>
    </xdr:from>
    <xdr:to>
      <xdr:col>10</xdr:col>
      <xdr:colOff>219075</xdr:colOff>
      <xdr:row>20</xdr:row>
      <xdr:rowOff>28575</xdr:rowOff>
    </xdr:to>
    <xdr:sp>
      <xdr:nvSpPr>
        <xdr:cNvPr id="32" name="Line 44"/>
        <xdr:cNvSpPr>
          <a:spLocks/>
        </xdr:cNvSpPr>
      </xdr:nvSpPr>
      <xdr:spPr>
        <a:xfrm flipV="1">
          <a:off x="6229350" y="3000375"/>
          <a:ext cx="847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19</xdr:row>
      <xdr:rowOff>123825</xdr:rowOff>
    </xdr:from>
    <xdr:to>
      <xdr:col>9</xdr:col>
      <xdr:colOff>47625</xdr:colOff>
      <xdr:row>20</xdr:row>
      <xdr:rowOff>142875</xdr:rowOff>
    </xdr:to>
    <xdr:sp>
      <xdr:nvSpPr>
        <xdr:cNvPr id="33" name="TextBox 45"/>
        <xdr:cNvSpPr txBox="1">
          <a:spLocks noChangeArrowheads="1"/>
        </xdr:cNvSpPr>
      </xdr:nvSpPr>
      <xdr:spPr>
        <a:xfrm>
          <a:off x="5743575" y="3381375"/>
          <a:ext cx="476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thrb2</a:t>
          </a:r>
        </a:p>
      </xdr:txBody>
    </xdr:sp>
    <xdr:clientData/>
  </xdr:twoCellAnchor>
  <xdr:twoCellAnchor>
    <xdr:from>
      <xdr:col>13</xdr:col>
      <xdr:colOff>247650</xdr:colOff>
      <xdr:row>11</xdr:row>
      <xdr:rowOff>57150</xdr:rowOff>
    </xdr:from>
    <xdr:to>
      <xdr:col>13</xdr:col>
      <xdr:colOff>257175</xdr:colOff>
      <xdr:row>26</xdr:row>
      <xdr:rowOff>19050</xdr:rowOff>
    </xdr:to>
    <xdr:sp>
      <xdr:nvSpPr>
        <xdr:cNvPr id="34" name="Line 46"/>
        <xdr:cNvSpPr>
          <a:spLocks/>
        </xdr:cNvSpPr>
      </xdr:nvSpPr>
      <xdr:spPr>
        <a:xfrm flipH="1">
          <a:off x="9163050" y="1943100"/>
          <a:ext cx="9525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17</xdr:row>
      <xdr:rowOff>66675</xdr:rowOff>
    </xdr:from>
    <xdr:to>
      <xdr:col>14</xdr:col>
      <xdr:colOff>104775</xdr:colOff>
      <xdr:row>18</xdr:row>
      <xdr:rowOff>85725</xdr:rowOff>
    </xdr:to>
    <xdr:sp>
      <xdr:nvSpPr>
        <xdr:cNvPr id="35" name="TextBox 47"/>
        <xdr:cNvSpPr txBox="1">
          <a:spLocks noChangeArrowheads="1"/>
        </xdr:cNvSpPr>
      </xdr:nvSpPr>
      <xdr:spPr>
        <a:xfrm>
          <a:off x="9229725" y="2981325"/>
          <a:ext cx="476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hight</a:t>
          </a:r>
        </a:p>
      </xdr:txBody>
    </xdr:sp>
    <xdr:clientData/>
  </xdr:twoCellAnchor>
  <xdr:twoCellAnchor>
    <xdr:from>
      <xdr:col>11</xdr:col>
      <xdr:colOff>238125</xdr:colOff>
      <xdr:row>26</xdr:row>
      <xdr:rowOff>19050</xdr:rowOff>
    </xdr:from>
    <xdr:to>
      <xdr:col>13</xdr:col>
      <xdr:colOff>485775</xdr:colOff>
      <xdr:row>26</xdr:row>
      <xdr:rowOff>19050</xdr:rowOff>
    </xdr:to>
    <xdr:sp>
      <xdr:nvSpPr>
        <xdr:cNvPr id="36" name="Line 52"/>
        <xdr:cNvSpPr>
          <a:spLocks/>
        </xdr:cNvSpPr>
      </xdr:nvSpPr>
      <xdr:spPr>
        <a:xfrm>
          <a:off x="7781925" y="44767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11</xdr:row>
      <xdr:rowOff>47625</xdr:rowOff>
    </xdr:from>
    <xdr:to>
      <xdr:col>13</xdr:col>
      <xdr:colOff>361950</xdr:colOff>
      <xdr:row>11</xdr:row>
      <xdr:rowOff>47625</xdr:rowOff>
    </xdr:to>
    <xdr:sp>
      <xdr:nvSpPr>
        <xdr:cNvPr id="37" name="Line 53"/>
        <xdr:cNvSpPr>
          <a:spLocks/>
        </xdr:cNvSpPr>
      </xdr:nvSpPr>
      <xdr:spPr>
        <a:xfrm>
          <a:off x="7658100" y="193357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638175</xdr:colOff>
      <xdr:row>16</xdr:row>
      <xdr:rowOff>28575</xdr:rowOff>
    </xdr:from>
    <xdr:to>
      <xdr:col>10</xdr:col>
      <xdr:colOff>428625</xdr:colOff>
      <xdr:row>22</xdr:row>
      <xdr:rowOff>76200</xdr:rowOff>
    </xdr:to>
    <xdr:sp>
      <xdr:nvSpPr>
        <xdr:cNvPr id="38" name="Line 54"/>
        <xdr:cNvSpPr>
          <a:spLocks/>
        </xdr:cNvSpPr>
      </xdr:nvSpPr>
      <xdr:spPr>
        <a:xfrm flipH="1">
          <a:off x="6810375" y="2771775"/>
          <a:ext cx="4762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647700</xdr:colOff>
      <xdr:row>17</xdr:row>
      <xdr:rowOff>38100</xdr:rowOff>
    </xdr:from>
    <xdr:to>
      <xdr:col>10</xdr:col>
      <xdr:colOff>457200</xdr:colOff>
      <xdr:row>22</xdr:row>
      <xdr:rowOff>66675</xdr:rowOff>
    </xdr:to>
    <xdr:sp>
      <xdr:nvSpPr>
        <xdr:cNvPr id="39" name="Line 55"/>
        <xdr:cNvSpPr>
          <a:spLocks/>
        </xdr:cNvSpPr>
      </xdr:nvSpPr>
      <xdr:spPr>
        <a:xfrm flipH="1">
          <a:off x="6819900" y="2952750"/>
          <a:ext cx="4953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457200</xdr:colOff>
      <xdr:row>14</xdr:row>
      <xdr:rowOff>114300</xdr:rowOff>
    </xdr:from>
    <xdr:to>
      <xdr:col>9</xdr:col>
      <xdr:colOff>666750</xdr:colOff>
      <xdr:row>19</xdr:row>
      <xdr:rowOff>104775</xdr:rowOff>
    </xdr:to>
    <xdr:sp>
      <xdr:nvSpPr>
        <xdr:cNvPr id="40" name="Line 56"/>
        <xdr:cNvSpPr>
          <a:spLocks/>
        </xdr:cNvSpPr>
      </xdr:nvSpPr>
      <xdr:spPr>
        <a:xfrm flipH="1">
          <a:off x="5257800" y="2514600"/>
          <a:ext cx="1581150" cy="847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514350</xdr:colOff>
      <xdr:row>24</xdr:row>
      <xdr:rowOff>152400</xdr:rowOff>
    </xdr:from>
    <xdr:to>
      <xdr:col>11</xdr:col>
      <xdr:colOff>38100</xdr:colOff>
      <xdr:row>29</xdr:row>
      <xdr:rowOff>142875</xdr:rowOff>
    </xdr:to>
    <xdr:sp>
      <xdr:nvSpPr>
        <xdr:cNvPr id="41" name="Line 57"/>
        <xdr:cNvSpPr>
          <a:spLocks/>
        </xdr:cNvSpPr>
      </xdr:nvSpPr>
      <xdr:spPr>
        <a:xfrm flipH="1">
          <a:off x="6000750" y="4267200"/>
          <a:ext cx="1581150" cy="847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542925</xdr:colOff>
      <xdr:row>29</xdr:row>
      <xdr:rowOff>85725</xdr:rowOff>
    </xdr:to>
    <xdr:sp>
      <xdr:nvSpPr>
        <xdr:cNvPr id="42" name="AutoShape 58"/>
        <xdr:cNvSpPr>
          <a:spLocks/>
        </xdr:cNvSpPr>
      </xdr:nvSpPr>
      <xdr:spPr>
        <a:xfrm>
          <a:off x="5486400" y="3257550"/>
          <a:ext cx="1228725" cy="1800225"/>
        </a:xfrm>
        <a:custGeom>
          <a:pathLst>
            <a:path h="189" w="129">
              <a:moveTo>
                <a:pt x="0" y="0"/>
              </a:moveTo>
              <a:cubicBezTo>
                <a:pt x="8" y="35"/>
                <a:pt x="17" y="70"/>
                <a:pt x="37" y="100"/>
              </a:cubicBezTo>
              <a:cubicBezTo>
                <a:pt x="57" y="130"/>
                <a:pt x="109" y="165"/>
                <a:pt x="119" y="177"/>
              </a:cubicBezTo>
              <a:cubicBezTo>
                <a:pt x="129" y="189"/>
                <a:pt x="103" y="173"/>
                <a:pt x="99" y="1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85725</xdr:rowOff>
    </xdr:from>
    <xdr:to>
      <xdr:col>9</xdr:col>
      <xdr:colOff>342900</xdr:colOff>
      <xdr:row>28</xdr:row>
      <xdr:rowOff>123825</xdr:rowOff>
    </xdr:to>
    <xdr:sp>
      <xdr:nvSpPr>
        <xdr:cNvPr id="43" name="Line 59"/>
        <xdr:cNvSpPr>
          <a:spLocks/>
        </xdr:cNvSpPr>
      </xdr:nvSpPr>
      <xdr:spPr>
        <a:xfrm flipH="1" flipV="1">
          <a:off x="6400800" y="4886325"/>
          <a:ext cx="1143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161925</xdr:rowOff>
    </xdr:from>
    <xdr:to>
      <xdr:col>8</xdr:col>
      <xdr:colOff>19050</xdr:colOff>
      <xdr:row>19</xdr:row>
      <xdr:rowOff>95250</xdr:rowOff>
    </xdr:to>
    <xdr:sp>
      <xdr:nvSpPr>
        <xdr:cNvPr id="44" name="Line 60"/>
        <xdr:cNvSpPr>
          <a:spLocks/>
        </xdr:cNvSpPr>
      </xdr:nvSpPr>
      <xdr:spPr>
        <a:xfrm flipH="1" flipV="1">
          <a:off x="5486400" y="3248025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15</xdr:row>
      <xdr:rowOff>114300</xdr:rowOff>
    </xdr:from>
    <xdr:to>
      <xdr:col>4</xdr:col>
      <xdr:colOff>285750</xdr:colOff>
      <xdr:row>17</xdr:row>
      <xdr:rowOff>9525</xdr:rowOff>
    </xdr:to>
    <xdr:sp>
      <xdr:nvSpPr>
        <xdr:cNvPr id="45" name="Line 61"/>
        <xdr:cNvSpPr>
          <a:spLocks/>
        </xdr:cNvSpPr>
      </xdr:nvSpPr>
      <xdr:spPr>
        <a:xfrm flipH="1" flipV="1">
          <a:off x="2828925" y="2686050"/>
          <a:ext cx="2000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16</xdr:row>
      <xdr:rowOff>104775</xdr:rowOff>
    </xdr:from>
    <xdr:to>
      <xdr:col>4</xdr:col>
      <xdr:colOff>228600</xdr:colOff>
      <xdr:row>17</xdr:row>
      <xdr:rowOff>0</xdr:rowOff>
    </xdr:to>
    <xdr:sp>
      <xdr:nvSpPr>
        <xdr:cNvPr id="46" name="AutoShape 62"/>
        <xdr:cNvSpPr>
          <a:spLocks/>
        </xdr:cNvSpPr>
      </xdr:nvSpPr>
      <xdr:spPr>
        <a:xfrm>
          <a:off x="2914650" y="2847975"/>
          <a:ext cx="57150" cy="66675"/>
        </a:xfrm>
        <a:custGeom>
          <a:pathLst>
            <a:path h="7" w="6">
              <a:moveTo>
                <a:pt x="6" y="0"/>
              </a:moveTo>
              <a:cubicBezTo>
                <a:pt x="6" y="1"/>
                <a:pt x="5" y="3"/>
                <a:pt x="4" y="4"/>
              </a:cubicBezTo>
              <a:cubicBezTo>
                <a:pt x="3" y="5"/>
                <a:pt x="1" y="7"/>
                <a:pt x="0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19</xdr:row>
      <xdr:rowOff>9525</xdr:rowOff>
    </xdr:from>
    <xdr:to>
      <xdr:col>5</xdr:col>
      <xdr:colOff>266700</xdr:colOff>
      <xdr:row>20</xdr:row>
      <xdr:rowOff>28575</xdr:rowOff>
    </xdr:to>
    <xdr:sp>
      <xdr:nvSpPr>
        <xdr:cNvPr id="47" name="TextBox 63"/>
        <xdr:cNvSpPr txBox="1">
          <a:spLocks noChangeArrowheads="1"/>
        </xdr:cNvSpPr>
      </xdr:nvSpPr>
      <xdr:spPr>
        <a:xfrm>
          <a:off x="3219450" y="3267075"/>
          <a:ext cx="476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thrn</a:t>
          </a:r>
        </a:p>
      </xdr:txBody>
    </xdr:sp>
    <xdr:clientData/>
  </xdr:twoCellAnchor>
  <xdr:twoCellAnchor>
    <xdr:from>
      <xdr:col>4</xdr:col>
      <xdr:colOff>209550</xdr:colOff>
      <xdr:row>17</xdr:row>
      <xdr:rowOff>38100</xdr:rowOff>
    </xdr:from>
    <xdr:to>
      <xdr:col>4</xdr:col>
      <xdr:colOff>466725</xdr:colOff>
      <xdr:row>19</xdr:row>
      <xdr:rowOff>114300</xdr:rowOff>
    </xdr:to>
    <xdr:sp>
      <xdr:nvSpPr>
        <xdr:cNvPr id="48" name="Line 64"/>
        <xdr:cNvSpPr>
          <a:spLocks/>
        </xdr:cNvSpPr>
      </xdr:nvSpPr>
      <xdr:spPr>
        <a:xfrm flipH="1" flipV="1">
          <a:off x="2952750" y="2952750"/>
          <a:ext cx="2571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66675</xdr:rowOff>
    </xdr:from>
    <xdr:to>
      <xdr:col>12</xdr:col>
      <xdr:colOff>485775</xdr:colOff>
      <xdr:row>15</xdr:row>
      <xdr:rowOff>85725</xdr:rowOff>
    </xdr:to>
    <xdr:sp>
      <xdr:nvSpPr>
        <xdr:cNvPr id="49" name="TextBox 65"/>
        <xdr:cNvSpPr txBox="1">
          <a:spLocks noChangeArrowheads="1"/>
        </xdr:cNvSpPr>
      </xdr:nvSpPr>
      <xdr:spPr>
        <a:xfrm>
          <a:off x="8239125" y="2466975"/>
          <a:ext cx="476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Lrn</a:t>
          </a:r>
        </a:p>
      </xdr:txBody>
    </xdr:sp>
    <xdr:clientData/>
  </xdr:twoCellAnchor>
  <xdr:twoCellAnchor>
    <xdr:from>
      <xdr:col>11</xdr:col>
      <xdr:colOff>95250</xdr:colOff>
      <xdr:row>24</xdr:row>
      <xdr:rowOff>114300</xdr:rowOff>
    </xdr:from>
    <xdr:to>
      <xdr:col>11</xdr:col>
      <xdr:colOff>304800</xdr:colOff>
      <xdr:row>25</xdr:row>
      <xdr:rowOff>38100</xdr:rowOff>
    </xdr:to>
    <xdr:sp>
      <xdr:nvSpPr>
        <xdr:cNvPr id="50" name="AutoShape 66"/>
        <xdr:cNvSpPr>
          <a:spLocks/>
        </xdr:cNvSpPr>
      </xdr:nvSpPr>
      <xdr:spPr>
        <a:xfrm>
          <a:off x="7639050" y="4229100"/>
          <a:ext cx="209550" cy="95250"/>
        </a:xfrm>
        <a:custGeom>
          <a:pathLst>
            <a:path h="10" w="22">
              <a:moveTo>
                <a:pt x="22" y="10"/>
              </a:moveTo>
              <a:cubicBezTo>
                <a:pt x="18" y="8"/>
                <a:pt x="4" y="2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0</xdr:rowOff>
    </xdr:from>
    <xdr:to>
      <xdr:col>11</xdr:col>
      <xdr:colOff>266700</xdr:colOff>
      <xdr:row>25</xdr:row>
      <xdr:rowOff>95250</xdr:rowOff>
    </xdr:to>
    <xdr:sp>
      <xdr:nvSpPr>
        <xdr:cNvPr id="51" name="AutoShape 67"/>
        <xdr:cNvSpPr>
          <a:spLocks/>
        </xdr:cNvSpPr>
      </xdr:nvSpPr>
      <xdr:spPr>
        <a:xfrm>
          <a:off x="7600950" y="4286250"/>
          <a:ext cx="209550" cy="95250"/>
        </a:xfrm>
        <a:custGeom>
          <a:pathLst>
            <a:path h="10" w="22">
              <a:moveTo>
                <a:pt x="22" y="10"/>
              </a:moveTo>
              <a:cubicBezTo>
                <a:pt x="18" y="8"/>
                <a:pt x="4" y="2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16</xdr:row>
      <xdr:rowOff>57150</xdr:rowOff>
    </xdr:from>
    <xdr:to>
      <xdr:col>10</xdr:col>
      <xdr:colOff>447675</xdr:colOff>
      <xdr:row>17</xdr:row>
      <xdr:rowOff>38100</xdr:rowOff>
    </xdr:to>
    <xdr:sp>
      <xdr:nvSpPr>
        <xdr:cNvPr id="52" name="AutoShape 68"/>
        <xdr:cNvSpPr>
          <a:spLocks/>
        </xdr:cNvSpPr>
      </xdr:nvSpPr>
      <xdr:spPr>
        <a:xfrm>
          <a:off x="7267575" y="2800350"/>
          <a:ext cx="38100" cy="152400"/>
        </a:xfrm>
        <a:custGeom>
          <a:pathLst>
            <a:path h="16" w="4">
              <a:moveTo>
                <a:pt x="4" y="16"/>
              </a:moveTo>
              <a:cubicBezTo>
                <a:pt x="2" y="13"/>
                <a:pt x="0" y="10"/>
                <a:pt x="0" y="7"/>
              </a:cubicBezTo>
              <a:cubicBezTo>
                <a:pt x="0" y="4"/>
                <a:pt x="2" y="2"/>
                <a:pt x="4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12</xdr:row>
      <xdr:rowOff>66675</xdr:rowOff>
    </xdr:from>
    <xdr:to>
      <xdr:col>12</xdr:col>
      <xdr:colOff>85725</xdr:colOff>
      <xdr:row>14</xdr:row>
      <xdr:rowOff>123825</xdr:rowOff>
    </xdr:to>
    <xdr:sp>
      <xdr:nvSpPr>
        <xdr:cNvPr id="53" name="AutoShape 69"/>
        <xdr:cNvSpPr>
          <a:spLocks/>
        </xdr:cNvSpPr>
      </xdr:nvSpPr>
      <xdr:spPr>
        <a:xfrm>
          <a:off x="7829550" y="2124075"/>
          <a:ext cx="485775" cy="400050"/>
        </a:xfrm>
        <a:custGeom>
          <a:pathLst>
            <a:path h="42" w="51">
              <a:moveTo>
                <a:pt x="0" y="0"/>
              </a:moveTo>
              <a:cubicBezTo>
                <a:pt x="3" y="5"/>
                <a:pt x="10" y="26"/>
                <a:pt x="18" y="33"/>
              </a:cubicBezTo>
              <a:cubicBezTo>
                <a:pt x="26" y="40"/>
                <a:pt x="45" y="42"/>
                <a:pt x="48" y="39"/>
              </a:cubicBezTo>
              <a:cubicBezTo>
                <a:pt x="51" y="36"/>
                <a:pt x="40" y="21"/>
                <a:pt x="38" y="1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466725</xdr:colOff>
      <xdr:row>17</xdr:row>
      <xdr:rowOff>57150</xdr:rowOff>
    </xdr:from>
    <xdr:to>
      <xdr:col>11</xdr:col>
      <xdr:colOff>371475</xdr:colOff>
      <xdr:row>18</xdr:row>
      <xdr:rowOff>76200</xdr:rowOff>
    </xdr:to>
    <xdr:sp>
      <xdr:nvSpPr>
        <xdr:cNvPr id="54" name="AutoShape 70"/>
        <xdr:cNvSpPr>
          <a:spLocks/>
        </xdr:cNvSpPr>
      </xdr:nvSpPr>
      <xdr:spPr>
        <a:xfrm>
          <a:off x="7324725" y="2971800"/>
          <a:ext cx="590550" cy="190500"/>
        </a:xfrm>
        <a:custGeom>
          <a:pathLst>
            <a:path h="20" w="62">
              <a:moveTo>
                <a:pt x="0" y="0"/>
              </a:moveTo>
              <a:cubicBezTo>
                <a:pt x="9" y="3"/>
                <a:pt x="50" y="18"/>
                <a:pt x="56" y="19"/>
              </a:cubicBezTo>
              <a:cubicBezTo>
                <a:pt x="62" y="20"/>
                <a:pt x="40" y="10"/>
                <a:pt x="36" y="8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11</xdr:row>
      <xdr:rowOff>123825</xdr:rowOff>
    </xdr:from>
    <xdr:to>
      <xdr:col>11</xdr:col>
      <xdr:colOff>371475</xdr:colOff>
      <xdr:row>16</xdr:row>
      <xdr:rowOff>66675</xdr:rowOff>
    </xdr:to>
    <xdr:sp>
      <xdr:nvSpPr>
        <xdr:cNvPr id="55" name="Line 71"/>
        <xdr:cNvSpPr>
          <a:spLocks/>
        </xdr:cNvSpPr>
      </xdr:nvSpPr>
      <xdr:spPr>
        <a:xfrm flipV="1">
          <a:off x="7277100" y="2009775"/>
          <a:ext cx="638175" cy="800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13</xdr:row>
      <xdr:rowOff>28575</xdr:rowOff>
    </xdr:from>
    <xdr:to>
      <xdr:col>12</xdr:col>
      <xdr:colOff>19050</xdr:colOff>
      <xdr:row>17</xdr:row>
      <xdr:rowOff>28575</xdr:rowOff>
    </xdr:to>
    <xdr:sp>
      <xdr:nvSpPr>
        <xdr:cNvPr id="56" name="Line 72"/>
        <xdr:cNvSpPr>
          <a:spLocks/>
        </xdr:cNvSpPr>
      </xdr:nvSpPr>
      <xdr:spPr>
        <a:xfrm flipV="1">
          <a:off x="7696200" y="2257425"/>
          <a:ext cx="5524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476250</xdr:colOff>
      <xdr:row>16</xdr:row>
      <xdr:rowOff>57150</xdr:rowOff>
    </xdr:from>
    <xdr:to>
      <xdr:col>11</xdr:col>
      <xdr:colOff>381000</xdr:colOff>
      <xdr:row>18</xdr:row>
      <xdr:rowOff>28575</xdr:rowOff>
    </xdr:to>
    <xdr:sp>
      <xdr:nvSpPr>
        <xdr:cNvPr id="57" name="AutoShape 73"/>
        <xdr:cNvSpPr>
          <a:spLocks/>
        </xdr:cNvSpPr>
      </xdr:nvSpPr>
      <xdr:spPr>
        <a:xfrm>
          <a:off x="7334250" y="2800350"/>
          <a:ext cx="590550" cy="314325"/>
        </a:xfrm>
        <a:custGeom>
          <a:pathLst>
            <a:path h="33" w="62">
              <a:moveTo>
                <a:pt x="0" y="0"/>
              </a:moveTo>
              <a:cubicBezTo>
                <a:pt x="25" y="13"/>
                <a:pt x="50" y="27"/>
                <a:pt x="56" y="30"/>
              </a:cubicBezTo>
              <a:cubicBezTo>
                <a:pt x="62" y="33"/>
                <a:pt x="50" y="25"/>
                <a:pt x="38" y="17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276225</xdr:colOff>
      <xdr:row>12</xdr:row>
      <xdr:rowOff>57150</xdr:rowOff>
    </xdr:from>
    <xdr:to>
      <xdr:col>11</xdr:col>
      <xdr:colOff>342900</xdr:colOff>
      <xdr:row>13</xdr:row>
      <xdr:rowOff>19050</xdr:rowOff>
    </xdr:to>
    <xdr:sp>
      <xdr:nvSpPr>
        <xdr:cNvPr id="58" name="Line 74"/>
        <xdr:cNvSpPr>
          <a:spLocks/>
        </xdr:cNvSpPr>
      </xdr:nvSpPr>
      <xdr:spPr>
        <a:xfrm flipH="1" flipV="1">
          <a:off x="7820025" y="2114550"/>
          <a:ext cx="666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657225</xdr:colOff>
      <xdr:row>13</xdr:row>
      <xdr:rowOff>57150</xdr:rowOff>
    </xdr:from>
    <xdr:to>
      <xdr:col>12</xdr:col>
      <xdr:colOff>38100</xdr:colOff>
      <xdr:row>14</xdr:row>
      <xdr:rowOff>9525</xdr:rowOff>
    </xdr:to>
    <xdr:sp>
      <xdr:nvSpPr>
        <xdr:cNvPr id="59" name="Line 75"/>
        <xdr:cNvSpPr>
          <a:spLocks/>
        </xdr:cNvSpPr>
      </xdr:nvSpPr>
      <xdr:spPr>
        <a:xfrm flipH="1" flipV="1">
          <a:off x="8201025" y="2286000"/>
          <a:ext cx="66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4</xdr:row>
      <xdr:rowOff>85725</xdr:rowOff>
    </xdr:from>
    <xdr:to>
      <xdr:col>5</xdr:col>
      <xdr:colOff>495300</xdr:colOff>
      <xdr:row>10</xdr:row>
      <xdr:rowOff>85725</xdr:rowOff>
    </xdr:to>
    <xdr:sp>
      <xdr:nvSpPr>
        <xdr:cNvPr id="60" name="Line 76"/>
        <xdr:cNvSpPr>
          <a:spLocks/>
        </xdr:cNvSpPr>
      </xdr:nvSpPr>
      <xdr:spPr>
        <a:xfrm>
          <a:off x="3590925" y="771525"/>
          <a:ext cx="3333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</xdr:row>
      <xdr:rowOff>104775</xdr:rowOff>
    </xdr:from>
    <xdr:to>
      <xdr:col>6</xdr:col>
      <xdr:colOff>0</xdr:colOff>
      <xdr:row>8</xdr:row>
      <xdr:rowOff>19050</xdr:rowOff>
    </xdr:to>
    <xdr:sp>
      <xdr:nvSpPr>
        <xdr:cNvPr id="61" name="Line 77"/>
        <xdr:cNvSpPr>
          <a:spLocks/>
        </xdr:cNvSpPr>
      </xdr:nvSpPr>
      <xdr:spPr>
        <a:xfrm>
          <a:off x="3600450" y="790575"/>
          <a:ext cx="514350" cy="600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4</xdr:row>
      <xdr:rowOff>104775</xdr:rowOff>
    </xdr:from>
    <xdr:to>
      <xdr:col>5</xdr:col>
      <xdr:colOff>161925</xdr:colOff>
      <xdr:row>6</xdr:row>
      <xdr:rowOff>161925</xdr:rowOff>
    </xdr:to>
    <xdr:sp>
      <xdr:nvSpPr>
        <xdr:cNvPr id="62" name="Line 78"/>
        <xdr:cNvSpPr>
          <a:spLocks/>
        </xdr:cNvSpPr>
      </xdr:nvSpPr>
      <xdr:spPr>
        <a:xfrm flipH="1">
          <a:off x="3381375" y="790575"/>
          <a:ext cx="20955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485775</xdr:colOff>
      <xdr:row>8</xdr:row>
      <xdr:rowOff>9525</xdr:rowOff>
    </xdr:from>
    <xdr:to>
      <xdr:col>6</xdr:col>
      <xdr:colOff>0</xdr:colOff>
      <xdr:row>10</xdr:row>
      <xdr:rowOff>76200</xdr:rowOff>
    </xdr:to>
    <xdr:sp>
      <xdr:nvSpPr>
        <xdr:cNvPr id="63" name="Line 79"/>
        <xdr:cNvSpPr>
          <a:spLocks/>
        </xdr:cNvSpPr>
      </xdr:nvSpPr>
      <xdr:spPr>
        <a:xfrm flipH="1">
          <a:off x="3914775" y="1381125"/>
          <a:ext cx="200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6</xdr:row>
      <xdr:rowOff>152400</xdr:rowOff>
    </xdr:from>
    <xdr:to>
      <xdr:col>5</xdr:col>
      <xdr:colOff>476250</xdr:colOff>
      <xdr:row>10</xdr:row>
      <xdr:rowOff>66675</xdr:rowOff>
    </xdr:to>
    <xdr:sp>
      <xdr:nvSpPr>
        <xdr:cNvPr id="64" name="Line 80"/>
        <xdr:cNvSpPr>
          <a:spLocks/>
        </xdr:cNvSpPr>
      </xdr:nvSpPr>
      <xdr:spPr>
        <a:xfrm>
          <a:off x="3390900" y="1181100"/>
          <a:ext cx="5143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8</xdr:row>
      <xdr:rowOff>104775</xdr:rowOff>
    </xdr:from>
    <xdr:to>
      <xdr:col>5</xdr:col>
      <xdr:colOff>390525</xdr:colOff>
      <xdr:row>9</xdr:row>
      <xdr:rowOff>28575</xdr:rowOff>
    </xdr:to>
    <xdr:sp>
      <xdr:nvSpPr>
        <xdr:cNvPr id="65" name="AutoShape 81"/>
        <xdr:cNvSpPr>
          <a:spLocks/>
        </xdr:cNvSpPr>
      </xdr:nvSpPr>
      <xdr:spPr>
        <a:xfrm>
          <a:off x="3714750" y="1476375"/>
          <a:ext cx="104775" cy="95250"/>
        </a:xfrm>
        <a:custGeom>
          <a:pathLst>
            <a:path h="10" w="11">
              <a:moveTo>
                <a:pt x="11" y="0"/>
              </a:moveTo>
              <a:cubicBezTo>
                <a:pt x="10" y="1"/>
                <a:pt x="7" y="2"/>
                <a:pt x="5" y="4"/>
              </a:cubicBezTo>
              <a:cubicBezTo>
                <a:pt x="3" y="6"/>
                <a:pt x="1" y="9"/>
                <a:pt x="0" y="1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8</xdr:row>
      <xdr:rowOff>142875</xdr:rowOff>
    </xdr:from>
    <xdr:to>
      <xdr:col>5</xdr:col>
      <xdr:colOff>600075</xdr:colOff>
      <xdr:row>9</xdr:row>
      <xdr:rowOff>19050</xdr:rowOff>
    </xdr:to>
    <xdr:sp>
      <xdr:nvSpPr>
        <xdr:cNvPr id="66" name="AutoShape 82"/>
        <xdr:cNvSpPr>
          <a:spLocks/>
        </xdr:cNvSpPr>
      </xdr:nvSpPr>
      <xdr:spPr>
        <a:xfrm>
          <a:off x="3829050" y="1514475"/>
          <a:ext cx="200025" cy="47625"/>
        </a:xfrm>
        <a:custGeom>
          <a:pathLst>
            <a:path h="5" w="21">
              <a:moveTo>
                <a:pt x="21" y="5"/>
              </a:moveTo>
              <a:cubicBezTo>
                <a:pt x="20" y="4"/>
                <a:pt x="15" y="0"/>
                <a:pt x="12" y="0"/>
              </a:cubicBezTo>
              <a:cubicBezTo>
                <a:pt x="9" y="0"/>
                <a:pt x="2" y="3"/>
                <a:pt x="0" y="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8</xdr:row>
      <xdr:rowOff>104775</xdr:rowOff>
    </xdr:from>
    <xdr:to>
      <xdr:col>5</xdr:col>
      <xdr:colOff>304800</xdr:colOff>
      <xdr:row>8</xdr:row>
      <xdr:rowOff>123825</xdr:rowOff>
    </xdr:to>
    <xdr:sp>
      <xdr:nvSpPr>
        <xdr:cNvPr id="67" name="Line 83"/>
        <xdr:cNvSpPr>
          <a:spLocks/>
        </xdr:cNvSpPr>
      </xdr:nvSpPr>
      <xdr:spPr>
        <a:xfrm>
          <a:off x="3390900" y="1476375"/>
          <a:ext cx="342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8</xdr:row>
      <xdr:rowOff>9525</xdr:rowOff>
    </xdr:from>
    <xdr:to>
      <xdr:col>5</xdr:col>
      <xdr:colOff>152400</xdr:colOff>
      <xdr:row>9</xdr:row>
      <xdr:rowOff>28575</xdr:rowOff>
    </xdr:to>
    <xdr:sp>
      <xdr:nvSpPr>
        <xdr:cNvPr id="68" name="TextBox 84"/>
        <xdr:cNvSpPr txBox="1">
          <a:spLocks noChangeArrowheads="1"/>
        </xdr:cNvSpPr>
      </xdr:nvSpPr>
      <xdr:spPr>
        <a:xfrm>
          <a:off x="3105150" y="1381125"/>
          <a:ext cx="476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thrn</a:t>
          </a:r>
        </a:p>
      </xdr:txBody>
    </xdr:sp>
    <xdr:clientData/>
  </xdr:twoCellAnchor>
  <xdr:twoCellAnchor>
    <xdr:from>
      <xdr:col>5</xdr:col>
      <xdr:colOff>504825</xdr:colOff>
      <xdr:row>7</xdr:row>
      <xdr:rowOff>19050</xdr:rowOff>
    </xdr:from>
    <xdr:to>
      <xdr:col>6</xdr:col>
      <xdr:colOff>19050</xdr:colOff>
      <xdr:row>8</xdr:row>
      <xdr:rowOff>114300</xdr:rowOff>
    </xdr:to>
    <xdr:sp>
      <xdr:nvSpPr>
        <xdr:cNvPr id="69" name="Line 85"/>
        <xdr:cNvSpPr>
          <a:spLocks/>
        </xdr:cNvSpPr>
      </xdr:nvSpPr>
      <xdr:spPr>
        <a:xfrm flipH="1">
          <a:off x="3933825" y="1219200"/>
          <a:ext cx="2000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619125</xdr:colOff>
      <xdr:row>5</xdr:row>
      <xdr:rowOff>152400</xdr:rowOff>
    </xdr:from>
    <xdr:to>
      <xdr:col>6</xdr:col>
      <xdr:colOff>409575</xdr:colOff>
      <xdr:row>7</xdr:row>
      <xdr:rowOff>0</xdr:rowOff>
    </xdr:to>
    <xdr:sp>
      <xdr:nvSpPr>
        <xdr:cNvPr id="70" name="TextBox 86"/>
        <xdr:cNvSpPr txBox="1">
          <a:spLocks noChangeArrowheads="1"/>
        </xdr:cNvSpPr>
      </xdr:nvSpPr>
      <xdr:spPr>
        <a:xfrm>
          <a:off x="4048125" y="1009650"/>
          <a:ext cx="476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thrb1</a:t>
          </a:r>
        </a:p>
      </xdr:txBody>
    </xdr:sp>
    <xdr:clientData/>
  </xdr:twoCellAnchor>
  <xdr:twoCellAnchor>
    <xdr:from>
      <xdr:col>5</xdr:col>
      <xdr:colOff>19050</xdr:colOff>
      <xdr:row>3</xdr:row>
      <xdr:rowOff>76200</xdr:rowOff>
    </xdr:from>
    <xdr:to>
      <xdr:col>5</xdr:col>
      <xdr:colOff>495300</xdr:colOff>
      <xdr:row>4</xdr:row>
      <xdr:rowOff>95250</xdr:rowOff>
    </xdr:to>
    <xdr:sp>
      <xdr:nvSpPr>
        <xdr:cNvPr id="71" name="TextBox 87"/>
        <xdr:cNvSpPr txBox="1">
          <a:spLocks noChangeArrowheads="1"/>
        </xdr:cNvSpPr>
      </xdr:nvSpPr>
      <xdr:spPr>
        <a:xfrm>
          <a:off x="3448050" y="590550"/>
          <a:ext cx="476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F</a:t>
          </a:r>
        </a:p>
      </xdr:txBody>
    </xdr:sp>
    <xdr:clientData/>
  </xdr:twoCellAnchor>
  <xdr:twoCellAnchor>
    <xdr:from>
      <xdr:col>6</xdr:col>
      <xdr:colOff>19050</xdr:colOff>
      <xdr:row>7</xdr:row>
      <xdr:rowOff>66675</xdr:rowOff>
    </xdr:from>
    <xdr:to>
      <xdr:col>6</xdr:col>
      <xdr:colOff>523875</xdr:colOff>
      <xdr:row>8</xdr:row>
      <xdr:rowOff>123825</xdr:rowOff>
    </xdr:to>
    <xdr:sp>
      <xdr:nvSpPr>
        <xdr:cNvPr id="72" name="TextBox 88"/>
        <xdr:cNvSpPr txBox="1">
          <a:spLocks noChangeArrowheads="1"/>
        </xdr:cNvSpPr>
      </xdr:nvSpPr>
      <xdr:spPr>
        <a:xfrm>
          <a:off x="4133850" y="1266825"/>
          <a:ext cx="504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Fb</a:t>
          </a:r>
        </a:p>
      </xdr:txBody>
    </xdr:sp>
    <xdr:clientData/>
  </xdr:twoCellAnchor>
  <xdr:twoCellAnchor>
    <xdr:from>
      <xdr:col>4</xdr:col>
      <xdr:colOff>209550</xdr:colOff>
      <xdr:row>6</xdr:row>
      <xdr:rowOff>85725</xdr:rowOff>
    </xdr:from>
    <xdr:to>
      <xdr:col>5</xdr:col>
      <xdr:colOff>0</xdr:colOff>
      <xdr:row>7</xdr:row>
      <xdr:rowOff>104775</xdr:rowOff>
    </xdr:to>
    <xdr:sp>
      <xdr:nvSpPr>
        <xdr:cNvPr id="73" name="TextBox 89"/>
        <xdr:cNvSpPr txBox="1">
          <a:spLocks noChangeArrowheads="1"/>
        </xdr:cNvSpPr>
      </xdr:nvSpPr>
      <xdr:spPr>
        <a:xfrm>
          <a:off x="2952750" y="1114425"/>
          <a:ext cx="476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Fn</a:t>
          </a:r>
        </a:p>
      </xdr:txBody>
    </xdr:sp>
    <xdr:clientData/>
  </xdr:twoCellAnchor>
  <xdr:twoCellAnchor>
    <xdr:from>
      <xdr:col>3</xdr:col>
      <xdr:colOff>285750</xdr:colOff>
      <xdr:row>8</xdr:row>
      <xdr:rowOff>114300</xdr:rowOff>
    </xdr:from>
    <xdr:to>
      <xdr:col>3</xdr:col>
      <xdr:colOff>619125</xdr:colOff>
      <xdr:row>14</xdr:row>
      <xdr:rowOff>114300</xdr:rowOff>
    </xdr:to>
    <xdr:sp>
      <xdr:nvSpPr>
        <xdr:cNvPr id="74" name="Line 105"/>
        <xdr:cNvSpPr>
          <a:spLocks/>
        </xdr:cNvSpPr>
      </xdr:nvSpPr>
      <xdr:spPr>
        <a:xfrm>
          <a:off x="2343150" y="1485900"/>
          <a:ext cx="3333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7</xdr:row>
      <xdr:rowOff>104775</xdr:rowOff>
    </xdr:from>
    <xdr:to>
      <xdr:col>3</xdr:col>
      <xdr:colOff>619125</xdr:colOff>
      <xdr:row>8</xdr:row>
      <xdr:rowOff>123825</xdr:rowOff>
    </xdr:to>
    <xdr:sp>
      <xdr:nvSpPr>
        <xdr:cNvPr id="75" name="TextBox 106"/>
        <xdr:cNvSpPr txBox="1">
          <a:spLocks noChangeArrowheads="1"/>
        </xdr:cNvSpPr>
      </xdr:nvSpPr>
      <xdr:spPr>
        <a:xfrm>
          <a:off x="2200275" y="1304925"/>
          <a:ext cx="476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F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10</xdr:row>
      <xdr:rowOff>104775</xdr:rowOff>
    </xdr:from>
    <xdr:to>
      <xdr:col>7</xdr:col>
      <xdr:colOff>238125</xdr:colOff>
      <xdr:row>29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885950"/>
          <a:ext cx="4391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30</xdr:row>
      <xdr:rowOff>19050</xdr:rowOff>
    </xdr:from>
    <xdr:to>
      <xdr:col>7</xdr:col>
      <xdr:colOff>266700</xdr:colOff>
      <xdr:row>49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5229225"/>
          <a:ext cx="4391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57</xdr:row>
      <xdr:rowOff>85725</xdr:rowOff>
    </xdr:from>
    <xdr:to>
      <xdr:col>3</xdr:col>
      <xdr:colOff>628650</xdr:colOff>
      <xdr:row>57</xdr:row>
      <xdr:rowOff>123825</xdr:rowOff>
    </xdr:to>
    <xdr:sp>
      <xdr:nvSpPr>
        <xdr:cNvPr id="3" name="AutoShape 4"/>
        <xdr:cNvSpPr>
          <a:spLocks/>
        </xdr:cNvSpPr>
      </xdr:nvSpPr>
      <xdr:spPr>
        <a:xfrm>
          <a:off x="2476500" y="9925050"/>
          <a:ext cx="209550" cy="38100"/>
        </a:xfrm>
        <a:custGeom>
          <a:pathLst>
            <a:path h="6" w="22">
              <a:moveTo>
                <a:pt x="0" y="0"/>
              </a:moveTo>
              <a:cubicBezTo>
                <a:pt x="4" y="3"/>
                <a:pt x="8" y="6"/>
                <a:pt x="12" y="6"/>
              </a:cubicBezTo>
              <a:cubicBezTo>
                <a:pt x="16" y="6"/>
                <a:pt x="19" y="3"/>
                <a:pt x="22" y="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504825</xdr:colOff>
      <xdr:row>57</xdr:row>
      <xdr:rowOff>142875</xdr:rowOff>
    </xdr:from>
    <xdr:to>
      <xdr:col>3</xdr:col>
      <xdr:colOff>504825</xdr:colOff>
      <xdr:row>59</xdr:row>
      <xdr:rowOff>76200</xdr:rowOff>
    </xdr:to>
    <xdr:sp>
      <xdr:nvSpPr>
        <xdr:cNvPr id="4" name="Line 5"/>
        <xdr:cNvSpPr>
          <a:spLocks/>
        </xdr:cNvSpPr>
      </xdr:nvSpPr>
      <xdr:spPr>
        <a:xfrm flipV="1">
          <a:off x="2562225" y="99822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59</xdr:row>
      <xdr:rowOff>95250</xdr:rowOff>
    </xdr:from>
    <xdr:to>
      <xdr:col>4</xdr:col>
      <xdr:colOff>190500</xdr:colOff>
      <xdr:row>60</xdr:row>
      <xdr:rowOff>114300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457450" y="10277475"/>
          <a:ext cx="476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th1</a:t>
          </a:r>
        </a:p>
      </xdr:txBody>
    </xdr:sp>
    <xdr:clientData/>
  </xdr:twoCellAnchor>
  <xdr:twoCellAnchor>
    <xdr:from>
      <xdr:col>1</xdr:col>
      <xdr:colOff>257175</xdr:colOff>
      <xdr:row>63</xdr:row>
      <xdr:rowOff>123825</xdr:rowOff>
    </xdr:from>
    <xdr:to>
      <xdr:col>2</xdr:col>
      <xdr:colOff>161925</xdr:colOff>
      <xdr:row>72</xdr:row>
      <xdr:rowOff>133350</xdr:rowOff>
    </xdr:to>
    <xdr:sp>
      <xdr:nvSpPr>
        <xdr:cNvPr id="6" name="Line 7"/>
        <xdr:cNvSpPr>
          <a:spLocks/>
        </xdr:cNvSpPr>
      </xdr:nvSpPr>
      <xdr:spPr>
        <a:xfrm flipH="1">
          <a:off x="942975" y="10991850"/>
          <a:ext cx="59055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65</xdr:row>
      <xdr:rowOff>85725</xdr:rowOff>
    </xdr:from>
    <xdr:to>
      <xdr:col>2</xdr:col>
      <xdr:colOff>28575</xdr:colOff>
      <xdr:row>66</xdr:row>
      <xdr:rowOff>104775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923925" y="11296650"/>
          <a:ext cx="476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La</a:t>
          </a:r>
        </a:p>
      </xdr:txBody>
    </xdr:sp>
    <xdr:clientData/>
  </xdr:twoCellAnchor>
  <xdr:twoCellAnchor>
    <xdr:from>
      <xdr:col>2</xdr:col>
      <xdr:colOff>171450</xdr:colOff>
      <xdr:row>51</xdr:row>
      <xdr:rowOff>95250</xdr:rowOff>
    </xdr:from>
    <xdr:to>
      <xdr:col>3</xdr:col>
      <xdr:colOff>247650</xdr:colOff>
      <xdr:row>63</xdr:row>
      <xdr:rowOff>123825</xdr:rowOff>
    </xdr:to>
    <xdr:sp>
      <xdr:nvSpPr>
        <xdr:cNvPr id="8" name="Line 9"/>
        <xdr:cNvSpPr>
          <a:spLocks/>
        </xdr:cNvSpPr>
      </xdr:nvSpPr>
      <xdr:spPr>
        <a:xfrm flipV="1">
          <a:off x="1543050" y="8905875"/>
          <a:ext cx="762000" cy="2085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55</xdr:row>
      <xdr:rowOff>0</xdr:rowOff>
    </xdr:from>
    <xdr:to>
      <xdr:col>3</xdr:col>
      <xdr:colOff>142875</xdr:colOff>
      <xdr:row>56</xdr:row>
      <xdr:rowOff>19050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1724025" y="9496425"/>
          <a:ext cx="476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Lb</a:t>
          </a:r>
        </a:p>
      </xdr:txBody>
    </xdr:sp>
    <xdr:clientData/>
  </xdr:twoCellAnchor>
  <xdr:twoCellAnchor>
    <xdr:from>
      <xdr:col>4</xdr:col>
      <xdr:colOff>390525</xdr:colOff>
      <xdr:row>64</xdr:row>
      <xdr:rowOff>152400</xdr:rowOff>
    </xdr:from>
    <xdr:to>
      <xdr:col>4</xdr:col>
      <xdr:colOff>390525</xdr:colOff>
      <xdr:row>66</xdr:row>
      <xdr:rowOff>152400</xdr:rowOff>
    </xdr:to>
    <xdr:sp>
      <xdr:nvSpPr>
        <xdr:cNvPr id="10" name="Line 11"/>
        <xdr:cNvSpPr>
          <a:spLocks/>
        </xdr:cNvSpPr>
      </xdr:nvSpPr>
      <xdr:spPr>
        <a:xfrm>
          <a:off x="3133725" y="111918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64</xdr:row>
      <xdr:rowOff>152400</xdr:rowOff>
    </xdr:from>
    <xdr:to>
      <xdr:col>2</xdr:col>
      <xdr:colOff>581025</xdr:colOff>
      <xdr:row>66</xdr:row>
      <xdr:rowOff>152400</xdr:rowOff>
    </xdr:to>
    <xdr:sp>
      <xdr:nvSpPr>
        <xdr:cNvPr id="11" name="Line 12"/>
        <xdr:cNvSpPr>
          <a:spLocks/>
        </xdr:cNvSpPr>
      </xdr:nvSpPr>
      <xdr:spPr>
        <a:xfrm>
          <a:off x="1952625" y="111918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66</xdr:row>
      <xdr:rowOff>152400</xdr:rowOff>
    </xdr:from>
    <xdr:to>
      <xdr:col>4</xdr:col>
      <xdr:colOff>600075</xdr:colOff>
      <xdr:row>66</xdr:row>
      <xdr:rowOff>152400</xdr:rowOff>
    </xdr:to>
    <xdr:sp>
      <xdr:nvSpPr>
        <xdr:cNvPr id="12" name="Line 13"/>
        <xdr:cNvSpPr>
          <a:spLocks/>
        </xdr:cNvSpPr>
      </xdr:nvSpPr>
      <xdr:spPr>
        <a:xfrm>
          <a:off x="1809750" y="115347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66</xdr:row>
      <xdr:rowOff>161925</xdr:rowOff>
    </xdr:from>
    <xdr:to>
      <xdr:col>3</xdr:col>
      <xdr:colOff>581025</xdr:colOff>
      <xdr:row>70</xdr:row>
      <xdr:rowOff>161925</xdr:rowOff>
    </xdr:to>
    <xdr:sp>
      <xdr:nvSpPr>
        <xdr:cNvPr id="13" name="Line 14"/>
        <xdr:cNvSpPr>
          <a:spLocks/>
        </xdr:cNvSpPr>
      </xdr:nvSpPr>
      <xdr:spPr>
        <a:xfrm>
          <a:off x="2638425" y="115443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71</xdr:row>
      <xdr:rowOff>28575</xdr:rowOff>
    </xdr:from>
    <xdr:to>
      <xdr:col>4</xdr:col>
      <xdr:colOff>209550</xdr:colOff>
      <xdr:row>72</xdr:row>
      <xdr:rowOff>47625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2476500" y="12268200"/>
          <a:ext cx="476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Lmini</a:t>
          </a:r>
        </a:p>
      </xdr:txBody>
    </xdr:sp>
    <xdr:clientData/>
  </xdr:twoCellAnchor>
  <xdr:twoCellAnchor>
    <xdr:from>
      <xdr:col>4</xdr:col>
      <xdr:colOff>361950</xdr:colOff>
      <xdr:row>51</xdr:row>
      <xdr:rowOff>66675</xdr:rowOff>
    </xdr:from>
    <xdr:to>
      <xdr:col>4</xdr:col>
      <xdr:colOff>533400</xdr:colOff>
      <xdr:row>74</xdr:row>
      <xdr:rowOff>57150</xdr:rowOff>
    </xdr:to>
    <xdr:sp>
      <xdr:nvSpPr>
        <xdr:cNvPr id="15" name="Polygon 16"/>
        <xdr:cNvSpPr>
          <a:spLocks/>
        </xdr:cNvSpPr>
      </xdr:nvSpPr>
      <xdr:spPr>
        <a:xfrm rot="4058944">
          <a:off x="3105150" y="8877300"/>
          <a:ext cx="171450" cy="3933825"/>
        </a:xfrm>
        <a:custGeom>
          <a:pathLst>
            <a:path h="18" w="435">
              <a:moveTo>
                <a:pt x="0" y="0"/>
              </a:moveTo>
              <a:lnTo>
                <a:pt x="435" y="0"/>
              </a:lnTo>
              <a:lnTo>
                <a:pt x="435" y="18"/>
              </a:lnTo>
              <a:lnTo>
                <a:pt x="0" y="18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51</xdr:row>
      <xdr:rowOff>76200</xdr:rowOff>
    </xdr:from>
    <xdr:to>
      <xdr:col>3</xdr:col>
      <xdr:colOff>9525</xdr:colOff>
      <xdr:row>74</xdr:row>
      <xdr:rowOff>66675</xdr:rowOff>
    </xdr:to>
    <xdr:sp>
      <xdr:nvSpPr>
        <xdr:cNvPr id="16" name="Polygon 17"/>
        <xdr:cNvSpPr>
          <a:spLocks/>
        </xdr:cNvSpPr>
      </xdr:nvSpPr>
      <xdr:spPr>
        <a:xfrm rot="17541055" flipH="1">
          <a:off x="1895475" y="8886825"/>
          <a:ext cx="171450" cy="3933825"/>
        </a:xfrm>
        <a:custGeom>
          <a:pathLst>
            <a:path h="18" w="435">
              <a:moveTo>
                <a:pt x="0" y="0"/>
              </a:moveTo>
              <a:lnTo>
                <a:pt x="435" y="0"/>
              </a:lnTo>
              <a:lnTo>
                <a:pt x="435" y="18"/>
              </a:lnTo>
              <a:lnTo>
                <a:pt x="0" y="18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63</xdr:row>
      <xdr:rowOff>114300</xdr:rowOff>
    </xdr:from>
    <xdr:to>
      <xdr:col>5</xdr:col>
      <xdr:colOff>123825</xdr:colOff>
      <xdr:row>64</xdr:row>
      <xdr:rowOff>123825</xdr:rowOff>
    </xdr:to>
    <xdr:sp>
      <xdr:nvSpPr>
        <xdr:cNvPr id="17" name="Rectangle 18"/>
        <xdr:cNvSpPr>
          <a:spLocks/>
        </xdr:cNvSpPr>
      </xdr:nvSpPr>
      <xdr:spPr>
        <a:xfrm>
          <a:off x="1619250" y="10982325"/>
          <a:ext cx="19335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51</xdr:row>
      <xdr:rowOff>19050</xdr:rowOff>
    </xdr:from>
    <xdr:to>
      <xdr:col>3</xdr:col>
      <xdr:colOff>533400</xdr:colOff>
      <xdr:row>52</xdr:row>
      <xdr:rowOff>19050</xdr:rowOff>
    </xdr:to>
    <xdr:sp>
      <xdr:nvSpPr>
        <xdr:cNvPr id="18" name="Line 19"/>
        <xdr:cNvSpPr>
          <a:spLocks/>
        </xdr:cNvSpPr>
      </xdr:nvSpPr>
      <xdr:spPr>
        <a:xfrm flipH="1" flipV="1">
          <a:off x="2095500" y="8829675"/>
          <a:ext cx="49530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666750</xdr:colOff>
      <xdr:row>63</xdr:row>
      <xdr:rowOff>57150</xdr:rowOff>
    </xdr:from>
    <xdr:to>
      <xdr:col>2</xdr:col>
      <xdr:colOff>476250</xdr:colOff>
      <xdr:row>64</xdr:row>
      <xdr:rowOff>57150</xdr:rowOff>
    </xdr:to>
    <xdr:sp>
      <xdr:nvSpPr>
        <xdr:cNvPr id="19" name="Line 20"/>
        <xdr:cNvSpPr>
          <a:spLocks/>
        </xdr:cNvSpPr>
      </xdr:nvSpPr>
      <xdr:spPr>
        <a:xfrm flipH="1" flipV="1">
          <a:off x="1352550" y="10925175"/>
          <a:ext cx="49530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72</xdr:row>
      <xdr:rowOff>95250</xdr:rowOff>
    </xdr:from>
    <xdr:to>
      <xdr:col>1</xdr:col>
      <xdr:colOff>561975</xdr:colOff>
      <xdr:row>73</xdr:row>
      <xdr:rowOff>95250</xdr:rowOff>
    </xdr:to>
    <xdr:sp>
      <xdr:nvSpPr>
        <xdr:cNvPr id="20" name="Line 21"/>
        <xdr:cNvSpPr>
          <a:spLocks/>
        </xdr:cNvSpPr>
      </xdr:nvSpPr>
      <xdr:spPr>
        <a:xfrm flipH="1" flipV="1">
          <a:off x="752475" y="12506325"/>
          <a:ext cx="49530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73</xdr:row>
      <xdr:rowOff>57150</xdr:rowOff>
    </xdr:from>
    <xdr:to>
      <xdr:col>1</xdr:col>
      <xdr:colOff>457200</xdr:colOff>
      <xdr:row>75</xdr:row>
      <xdr:rowOff>9525</xdr:rowOff>
    </xdr:to>
    <xdr:sp>
      <xdr:nvSpPr>
        <xdr:cNvPr id="21" name="Line 22"/>
        <xdr:cNvSpPr>
          <a:spLocks/>
        </xdr:cNvSpPr>
      </xdr:nvSpPr>
      <xdr:spPr>
        <a:xfrm flipH="1">
          <a:off x="1038225" y="12639675"/>
          <a:ext cx="1047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73</xdr:row>
      <xdr:rowOff>133350</xdr:rowOff>
    </xdr:from>
    <xdr:to>
      <xdr:col>1</xdr:col>
      <xdr:colOff>628650</xdr:colOff>
      <xdr:row>75</xdr:row>
      <xdr:rowOff>85725</xdr:rowOff>
    </xdr:to>
    <xdr:sp>
      <xdr:nvSpPr>
        <xdr:cNvPr id="22" name="Line 23"/>
        <xdr:cNvSpPr>
          <a:spLocks/>
        </xdr:cNvSpPr>
      </xdr:nvSpPr>
      <xdr:spPr>
        <a:xfrm flipH="1">
          <a:off x="1209675" y="12715875"/>
          <a:ext cx="1047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74</xdr:row>
      <xdr:rowOff>104775</xdr:rowOff>
    </xdr:from>
    <xdr:to>
      <xdr:col>1</xdr:col>
      <xdr:colOff>552450</xdr:colOff>
      <xdr:row>74</xdr:row>
      <xdr:rowOff>161925</xdr:rowOff>
    </xdr:to>
    <xdr:sp>
      <xdr:nvSpPr>
        <xdr:cNvPr id="23" name="Line 24"/>
        <xdr:cNvSpPr>
          <a:spLocks/>
        </xdr:cNvSpPr>
      </xdr:nvSpPr>
      <xdr:spPr>
        <a:xfrm>
          <a:off x="1066800" y="12858750"/>
          <a:ext cx="1714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75</xdr:row>
      <xdr:rowOff>66675</xdr:rowOff>
    </xdr:from>
    <xdr:to>
      <xdr:col>2</xdr:col>
      <xdr:colOff>133350</xdr:colOff>
      <xdr:row>76</xdr:row>
      <xdr:rowOff>104775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1028700" y="12992100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4</xdr:col>
      <xdr:colOff>371475</xdr:colOff>
      <xdr:row>55</xdr:row>
      <xdr:rowOff>152400</xdr:rowOff>
    </xdr:from>
    <xdr:to>
      <xdr:col>4</xdr:col>
      <xdr:colOff>638175</xdr:colOff>
      <xdr:row>56</xdr:row>
      <xdr:rowOff>133350</xdr:rowOff>
    </xdr:to>
    <xdr:sp>
      <xdr:nvSpPr>
        <xdr:cNvPr id="25" name="Line 26"/>
        <xdr:cNvSpPr>
          <a:spLocks/>
        </xdr:cNvSpPr>
      </xdr:nvSpPr>
      <xdr:spPr>
        <a:xfrm flipH="1">
          <a:off x="3114675" y="9648825"/>
          <a:ext cx="266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457200</xdr:colOff>
      <xdr:row>63</xdr:row>
      <xdr:rowOff>66675</xdr:rowOff>
    </xdr:from>
    <xdr:to>
      <xdr:col>10</xdr:col>
      <xdr:colOff>447675</xdr:colOff>
      <xdr:row>75</xdr:row>
      <xdr:rowOff>114300</xdr:rowOff>
    </xdr:to>
    <xdr:sp>
      <xdr:nvSpPr>
        <xdr:cNvPr id="26" name="Rectangle 28"/>
        <xdr:cNvSpPr>
          <a:spLocks/>
        </xdr:cNvSpPr>
      </xdr:nvSpPr>
      <xdr:spPr>
        <a:xfrm>
          <a:off x="5257800" y="10934700"/>
          <a:ext cx="2047875" cy="210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65</xdr:row>
      <xdr:rowOff>104775</xdr:rowOff>
    </xdr:from>
    <xdr:to>
      <xdr:col>9</xdr:col>
      <xdr:colOff>495300</xdr:colOff>
      <xdr:row>71</xdr:row>
      <xdr:rowOff>104775</xdr:rowOff>
    </xdr:to>
    <xdr:sp>
      <xdr:nvSpPr>
        <xdr:cNvPr id="27" name="Oval 30"/>
        <xdr:cNvSpPr>
          <a:spLocks/>
        </xdr:cNvSpPr>
      </xdr:nvSpPr>
      <xdr:spPr>
        <a:xfrm>
          <a:off x="5629275" y="11315700"/>
          <a:ext cx="1038225" cy="1028700"/>
        </a:xfrm>
        <a:prstGeom prst="ellipse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66</xdr:row>
      <xdr:rowOff>19050</xdr:rowOff>
    </xdr:from>
    <xdr:to>
      <xdr:col>9</xdr:col>
      <xdr:colOff>266700</xdr:colOff>
      <xdr:row>71</xdr:row>
      <xdr:rowOff>19050</xdr:rowOff>
    </xdr:to>
    <xdr:sp>
      <xdr:nvSpPr>
        <xdr:cNvPr id="28" name="Line 34"/>
        <xdr:cNvSpPr>
          <a:spLocks/>
        </xdr:cNvSpPr>
      </xdr:nvSpPr>
      <xdr:spPr>
        <a:xfrm flipV="1">
          <a:off x="6438900" y="114014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68</xdr:row>
      <xdr:rowOff>0</xdr:rowOff>
    </xdr:from>
    <xdr:to>
      <xdr:col>9</xdr:col>
      <xdr:colOff>238125</xdr:colOff>
      <xdr:row>68</xdr:row>
      <xdr:rowOff>0</xdr:rowOff>
    </xdr:to>
    <xdr:sp>
      <xdr:nvSpPr>
        <xdr:cNvPr id="29" name="Line 35"/>
        <xdr:cNvSpPr>
          <a:spLocks/>
        </xdr:cNvSpPr>
      </xdr:nvSpPr>
      <xdr:spPr>
        <a:xfrm>
          <a:off x="6181725" y="117252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66</xdr:row>
      <xdr:rowOff>76200</xdr:rowOff>
    </xdr:from>
    <xdr:to>
      <xdr:col>9</xdr:col>
      <xdr:colOff>409575</xdr:colOff>
      <xdr:row>67</xdr:row>
      <xdr:rowOff>152400</xdr:rowOff>
    </xdr:to>
    <xdr:sp>
      <xdr:nvSpPr>
        <xdr:cNvPr id="30" name="TextBox 36"/>
        <xdr:cNvSpPr txBox="1">
          <a:spLocks noChangeArrowheads="1"/>
        </xdr:cNvSpPr>
      </xdr:nvSpPr>
      <xdr:spPr>
        <a:xfrm>
          <a:off x="6191250" y="1145857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d/4</a:t>
          </a:r>
        </a:p>
      </xdr:txBody>
    </xdr:sp>
    <xdr:clientData/>
  </xdr:twoCellAnchor>
  <xdr:twoCellAnchor>
    <xdr:from>
      <xdr:col>9</xdr:col>
      <xdr:colOff>276225</xdr:colOff>
      <xdr:row>65</xdr:row>
      <xdr:rowOff>104775</xdr:rowOff>
    </xdr:from>
    <xdr:to>
      <xdr:col>9</xdr:col>
      <xdr:colOff>647700</xdr:colOff>
      <xdr:row>71</xdr:row>
      <xdr:rowOff>66675</xdr:rowOff>
    </xdr:to>
    <xdr:sp>
      <xdr:nvSpPr>
        <xdr:cNvPr id="31" name="Rectangle 37"/>
        <xdr:cNvSpPr>
          <a:spLocks/>
        </xdr:cNvSpPr>
      </xdr:nvSpPr>
      <xdr:spPr>
        <a:xfrm>
          <a:off x="6448425" y="11315700"/>
          <a:ext cx="3714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676275</xdr:colOff>
      <xdr:row>64</xdr:row>
      <xdr:rowOff>28575</xdr:rowOff>
    </xdr:from>
    <xdr:to>
      <xdr:col>8</xdr:col>
      <xdr:colOff>676275</xdr:colOff>
      <xdr:row>72</xdr:row>
      <xdr:rowOff>0</xdr:rowOff>
    </xdr:to>
    <xdr:sp>
      <xdr:nvSpPr>
        <xdr:cNvPr id="32" name="Line 38"/>
        <xdr:cNvSpPr>
          <a:spLocks/>
        </xdr:cNvSpPr>
      </xdr:nvSpPr>
      <xdr:spPr>
        <a:xfrm flipV="1">
          <a:off x="6162675" y="11068050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68</xdr:row>
      <xdr:rowOff>114300</xdr:rowOff>
    </xdr:from>
    <xdr:to>
      <xdr:col>9</xdr:col>
      <xdr:colOff>342900</xdr:colOff>
      <xdr:row>68</xdr:row>
      <xdr:rowOff>114300</xdr:rowOff>
    </xdr:to>
    <xdr:sp>
      <xdr:nvSpPr>
        <xdr:cNvPr id="33" name="Line 40"/>
        <xdr:cNvSpPr>
          <a:spLocks/>
        </xdr:cNvSpPr>
      </xdr:nvSpPr>
      <xdr:spPr>
        <a:xfrm>
          <a:off x="5524500" y="118395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64</xdr:row>
      <xdr:rowOff>38100</xdr:rowOff>
    </xdr:from>
    <xdr:to>
      <xdr:col>7</xdr:col>
      <xdr:colOff>447675</xdr:colOff>
      <xdr:row>64</xdr:row>
      <xdr:rowOff>38100</xdr:rowOff>
    </xdr:to>
    <xdr:sp>
      <xdr:nvSpPr>
        <xdr:cNvPr id="34" name="Line 46"/>
        <xdr:cNvSpPr>
          <a:spLocks/>
        </xdr:cNvSpPr>
      </xdr:nvSpPr>
      <xdr:spPr>
        <a:xfrm flipH="1" flipV="1">
          <a:off x="3390900" y="110775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628650</xdr:colOff>
      <xdr:row>65</xdr:row>
      <xdr:rowOff>85725</xdr:rowOff>
    </xdr:from>
    <xdr:to>
      <xdr:col>5</xdr:col>
      <xdr:colOff>76200</xdr:colOff>
      <xdr:row>67</xdr:row>
      <xdr:rowOff>57150</xdr:rowOff>
    </xdr:to>
    <xdr:sp>
      <xdr:nvSpPr>
        <xdr:cNvPr id="35" name="Line 49"/>
        <xdr:cNvSpPr>
          <a:spLocks/>
        </xdr:cNvSpPr>
      </xdr:nvSpPr>
      <xdr:spPr>
        <a:xfrm flipH="1" flipV="1">
          <a:off x="3371850" y="11296650"/>
          <a:ext cx="1333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67</xdr:row>
      <xdr:rowOff>38100</xdr:rowOff>
    </xdr:from>
    <xdr:to>
      <xdr:col>7</xdr:col>
      <xdr:colOff>438150</xdr:colOff>
      <xdr:row>67</xdr:row>
      <xdr:rowOff>38100</xdr:rowOff>
    </xdr:to>
    <xdr:sp>
      <xdr:nvSpPr>
        <xdr:cNvPr id="36" name="Line 50"/>
        <xdr:cNvSpPr>
          <a:spLocks/>
        </xdr:cNvSpPr>
      </xdr:nvSpPr>
      <xdr:spPr>
        <a:xfrm>
          <a:off x="3495675" y="115919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495300</xdr:colOff>
      <xdr:row>48</xdr:row>
      <xdr:rowOff>114300</xdr:rowOff>
    </xdr:from>
    <xdr:to>
      <xdr:col>10</xdr:col>
      <xdr:colOff>485775</xdr:colOff>
      <xdr:row>60</xdr:row>
      <xdr:rowOff>161925</xdr:rowOff>
    </xdr:to>
    <xdr:sp>
      <xdr:nvSpPr>
        <xdr:cNvPr id="37" name="Rectangle 52"/>
        <xdr:cNvSpPr>
          <a:spLocks/>
        </xdr:cNvSpPr>
      </xdr:nvSpPr>
      <xdr:spPr>
        <a:xfrm>
          <a:off x="5295900" y="8410575"/>
          <a:ext cx="2047875" cy="210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50</xdr:row>
      <xdr:rowOff>152400</xdr:rowOff>
    </xdr:from>
    <xdr:to>
      <xdr:col>9</xdr:col>
      <xdr:colOff>590550</xdr:colOff>
      <xdr:row>56</xdr:row>
      <xdr:rowOff>152400</xdr:rowOff>
    </xdr:to>
    <xdr:sp>
      <xdr:nvSpPr>
        <xdr:cNvPr id="38" name="Oval 53"/>
        <xdr:cNvSpPr>
          <a:spLocks/>
        </xdr:cNvSpPr>
      </xdr:nvSpPr>
      <xdr:spPr>
        <a:xfrm>
          <a:off x="5724525" y="8791575"/>
          <a:ext cx="1038225" cy="1028700"/>
        </a:xfrm>
        <a:prstGeom prst="ellipse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54</xdr:row>
      <xdr:rowOff>38100</xdr:rowOff>
    </xdr:from>
    <xdr:to>
      <xdr:col>9</xdr:col>
      <xdr:colOff>85725</xdr:colOff>
      <xdr:row>55</xdr:row>
      <xdr:rowOff>114300</xdr:rowOff>
    </xdr:to>
    <xdr:sp>
      <xdr:nvSpPr>
        <xdr:cNvPr id="39" name="TextBox 58"/>
        <xdr:cNvSpPr txBox="1">
          <a:spLocks noChangeArrowheads="1"/>
        </xdr:cNvSpPr>
      </xdr:nvSpPr>
      <xdr:spPr>
        <a:xfrm>
          <a:off x="5867400" y="936307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d/2</a:t>
          </a:r>
        </a:p>
      </xdr:txBody>
    </xdr:sp>
    <xdr:clientData/>
  </xdr:twoCellAnchor>
  <xdr:twoCellAnchor>
    <xdr:from>
      <xdr:col>9</xdr:col>
      <xdr:colOff>95250</xdr:colOff>
      <xdr:row>50</xdr:row>
      <xdr:rowOff>133350</xdr:rowOff>
    </xdr:from>
    <xdr:to>
      <xdr:col>10</xdr:col>
      <xdr:colOff>171450</xdr:colOff>
      <xdr:row>57</xdr:row>
      <xdr:rowOff>152400</xdr:rowOff>
    </xdr:to>
    <xdr:sp>
      <xdr:nvSpPr>
        <xdr:cNvPr id="40" name="Rectangle 59"/>
        <xdr:cNvSpPr>
          <a:spLocks/>
        </xdr:cNvSpPr>
      </xdr:nvSpPr>
      <xdr:spPr>
        <a:xfrm>
          <a:off x="6267450" y="8772525"/>
          <a:ext cx="76200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49</xdr:row>
      <xdr:rowOff>76200</xdr:rowOff>
    </xdr:from>
    <xdr:to>
      <xdr:col>9</xdr:col>
      <xdr:colOff>85725</xdr:colOff>
      <xdr:row>57</xdr:row>
      <xdr:rowOff>47625</xdr:rowOff>
    </xdr:to>
    <xdr:sp>
      <xdr:nvSpPr>
        <xdr:cNvPr id="41" name="Line 60"/>
        <xdr:cNvSpPr>
          <a:spLocks/>
        </xdr:cNvSpPr>
      </xdr:nvSpPr>
      <xdr:spPr>
        <a:xfrm flipV="1">
          <a:off x="6257925" y="8543925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53</xdr:row>
      <xdr:rowOff>161925</xdr:rowOff>
    </xdr:from>
    <xdr:to>
      <xdr:col>9</xdr:col>
      <xdr:colOff>276225</xdr:colOff>
      <xdr:row>53</xdr:row>
      <xdr:rowOff>161925</xdr:rowOff>
    </xdr:to>
    <xdr:sp>
      <xdr:nvSpPr>
        <xdr:cNvPr id="42" name="Line 61"/>
        <xdr:cNvSpPr>
          <a:spLocks/>
        </xdr:cNvSpPr>
      </xdr:nvSpPr>
      <xdr:spPr>
        <a:xfrm>
          <a:off x="5572125" y="93154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46</xdr:row>
      <xdr:rowOff>57150</xdr:rowOff>
    </xdr:from>
    <xdr:to>
      <xdr:col>10</xdr:col>
      <xdr:colOff>95250</xdr:colOff>
      <xdr:row>48</xdr:row>
      <xdr:rowOff>104775</xdr:rowOff>
    </xdr:to>
    <xdr:sp>
      <xdr:nvSpPr>
        <xdr:cNvPr id="43" name="TextBox 62"/>
        <xdr:cNvSpPr txBox="1">
          <a:spLocks noChangeArrowheads="1"/>
        </xdr:cNvSpPr>
      </xdr:nvSpPr>
      <xdr:spPr>
        <a:xfrm>
          <a:off x="5800725" y="8010525"/>
          <a:ext cx="1152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cross section 
zoomed </a:t>
          </a:r>
        </a:p>
      </xdr:txBody>
    </xdr:sp>
    <xdr:clientData/>
  </xdr:twoCellAnchor>
  <xdr:twoCellAnchor>
    <xdr:from>
      <xdr:col>3</xdr:col>
      <xdr:colOff>590550</xdr:colOff>
      <xdr:row>50</xdr:row>
      <xdr:rowOff>133350</xdr:rowOff>
    </xdr:from>
    <xdr:to>
      <xdr:col>4</xdr:col>
      <xdr:colOff>95250</xdr:colOff>
      <xdr:row>53</xdr:row>
      <xdr:rowOff>19050</xdr:rowOff>
    </xdr:to>
    <xdr:sp>
      <xdr:nvSpPr>
        <xdr:cNvPr id="44" name="Line 63"/>
        <xdr:cNvSpPr>
          <a:spLocks/>
        </xdr:cNvSpPr>
      </xdr:nvSpPr>
      <xdr:spPr>
        <a:xfrm flipH="1">
          <a:off x="2647950" y="8772525"/>
          <a:ext cx="1905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50</xdr:row>
      <xdr:rowOff>142875</xdr:rowOff>
    </xdr:from>
    <xdr:to>
      <xdr:col>7</xdr:col>
      <xdr:colOff>495300</xdr:colOff>
      <xdr:row>50</xdr:row>
      <xdr:rowOff>142875</xdr:rowOff>
    </xdr:to>
    <xdr:sp>
      <xdr:nvSpPr>
        <xdr:cNvPr id="45" name="Line 64"/>
        <xdr:cNvSpPr>
          <a:spLocks/>
        </xdr:cNvSpPr>
      </xdr:nvSpPr>
      <xdr:spPr>
        <a:xfrm>
          <a:off x="2847975" y="878205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53</xdr:row>
      <xdr:rowOff>161925</xdr:rowOff>
    </xdr:from>
    <xdr:to>
      <xdr:col>9</xdr:col>
      <xdr:colOff>104775</xdr:colOff>
      <xdr:row>53</xdr:row>
      <xdr:rowOff>161925</xdr:rowOff>
    </xdr:to>
    <xdr:sp>
      <xdr:nvSpPr>
        <xdr:cNvPr id="46" name="Line 65"/>
        <xdr:cNvSpPr>
          <a:spLocks/>
        </xdr:cNvSpPr>
      </xdr:nvSpPr>
      <xdr:spPr>
        <a:xfrm flipH="1">
          <a:off x="5724525" y="93154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476250</xdr:colOff>
      <xdr:row>51</xdr:row>
      <xdr:rowOff>9525</xdr:rowOff>
    </xdr:from>
    <xdr:to>
      <xdr:col>9</xdr:col>
      <xdr:colOff>476250</xdr:colOff>
      <xdr:row>57</xdr:row>
      <xdr:rowOff>9525</xdr:rowOff>
    </xdr:to>
    <xdr:sp>
      <xdr:nvSpPr>
        <xdr:cNvPr id="47" name="Line 54"/>
        <xdr:cNvSpPr>
          <a:spLocks/>
        </xdr:cNvSpPr>
      </xdr:nvSpPr>
      <xdr:spPr>
        <a:xfrm flipH="1">
          <a:off x="6648450" y="882015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504825</xdr:colOff>
      <xdr:row>52</xdr:row>
      <xdr:rowOff>38100</xdr:rowOff>
    </xdr:from>
    <xdr:to>
      <xdr:col>10</xdr:col>
      <xdr:colOff>76200</xdr:colOff>
      <xdr:row>53</xdr:row>
      <xdr:rowOff>104775</xdr:rowOff>
    </xdr:to>
    <xdr:sp>
      <xdr:nvSpPr>
        <xdr:cNvPr id="48" name="TextBox 55"/>
        <xdr:cNvSpPr txBox="1">
          <a:spLocks noChangeArrowheads="1"/>
        </xdr:cNvSpPr>
      </xdr:nvSpPr>
      <xdr:spPr>
        <a:xfrm>
          <a:off x="6677025" y="90201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9</xdr:col>
      <xdr:colOff>466725</xdr:colOff>
      <xdr:row>65</xdr:row>
      <xdr:rowOff>123825</xdr:rowOff>
    </xdr:from>
    <xdr:to>
      <xdr:col>9</xdr:col>
      <xdr:colOff>466725</xdr:colOff>
      <xdr:row>71</xdr:row>
      <xdr:rowOff>123825</xdr:rowOff>
    </xdr:to>
    <xdr:sp>
      <xdr:nvSpPr>
        <xdr:cNvPr id="49" name="Line 67"/>
        <xdr:cNvSpPr>
          <a:spLocks/>
        </xdr:cNvSpPr>
      </xdr:nvSpPr>
      <xdr:spPr>
        <a:xfrm flipH="1">
          <a:off x="6638925" y="1133475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523875</xdr:colOff>
      <xdr:row>68</xdr:row>
      <xdr:rowOff>0</xdr:rowOff>
    </xdr:from>
    <xdr:to>
      <xdr:col>10</xdr:col>
      <xdr:colOff>95250</xdr:colOff>
      <xdr:row>69</xdr:row>
      <xdr:rowOff>66675</xdr:rowOff>
    </xdr:to>
    <xdr:sp>
      <xdr:nvSpPr>
        <xdr:cNvPr id="50" name="TextBox 33"/>
        <xdr:cNvSpPr txBox="1">
          <a:spLocks noChangeArrowheads="1"/>
        </xdr:cNvSpPr>
      </xdr:nvSpPr>
      <xdr:spPr>
        <a:xfrm>
          <a:off x="6696075" y="117252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7</xdr:col>
      <xdr:colOff>457200</xdr:colOff>
      <xdr:row>76</xdr:row>
      <xdr:rowOff>152400</xdr:rowOff>
    </xdr:from>
    <xdr:to>
      <xdr:col>10</xdr:col>
      <xdr:colOff>447675</xdr:colOff>
      <xdr:row>88</xdr:row>
      <xdr:rowOff>171450</xdr:rowOff>
    </xdr:to>
    <xdr:sp>
      <xdr:nvSpPr>
        <xdr:cNvPr id="51" name="Rectangle 68"/>
        <xdr:cNvSpPr>
          <a:spLocks/>
        </xdr:cNvSpPr>
      </xdr:nvSpPr>
      <xdr:spPr>
        <a:xfrm>
          <a:off x="5257800" y="13249275"/>
          <a:ext cx="204787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80</xdr:row>
      <xdr:rowOff>66675</xdr:rowOff>
    </xdr:from>
    <xdr:to>
      <xdr:col>9</xdr:col>
      <xdr:colOff>533400</xdr:colOff>
      <xdr:row>86</xdr:row>
      <xdr:rowOff>66675</xdr:rowOff>
    </xdr:to>
    <xdr:sp>
      <xdr:nvSpPr>
        <xdr:cNvPr id="52" name="Oval 69"/>
        <xdr:cNvSpPr>
          <a:spLocks/>
        </xdr:cNvSpPr>
      </xdr:nvSpPr>
      <xdr:spPr>
        <a:xfrm>
          <a:off x="5667375" y="13849350"/>
          <a:ext cx="1038225" cy="1028700"/>
        </a:xfrm>
        <a:prstGeom prst="ellipse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78</xdr:row>
      <xdr:rowOff>161925</xdr:rowOff>
    </xdr:from>
    <xdr:to>
      <xdr:col>9</xdr:col>
      <xdr:colOff>28575</xdr:colOff>
      <xdr:row>86</xdr:row>
      <xdr:rowOff>133350</xdr:rowOff>
    </xdr:to>
    <xdr:sp>
      <xdr:nvSpPr>
        <xdr:cNvPr id="53" name="Line 74"/>
        <xdr:cNvSpPr>
          <a:spLocks/>
        </xdr:cNvSpPr>
      </xdr:nvSpPr>
      <xdr:spPr>
        <a:xfrm flipV="1">
          <a:off x="6200775" y="13601700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83</xdr:row>
      <xdr:rowOff>76200</xdr:rowOff>
    </xdr:from>
    <xdr:to>
      <xdr:col>9</xdr:col>
      <xdr:colOff>561975</xdr:colOff>
      <xdr:row>83</xdr:row>
      <xdr:rowOff>76200</xdr:rowOff>
    </xdr:to>
    <xdr:sp>
      <xdr:nvSpPr>
        <xdr:cNvPr id="54" name="Line 75"/>
        <xdr:cNvSpPr>
          <a:spLocks/>
        </xdr:cNvSpPr>
      </xdr:nvSpPr>
      <xdr:spPr>
        <a:xfrm>
          <a:off x="5562600" y="143732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638175</xdr:colOff>
      <xdr:row>80</xdr:row>
      <xdr:rowOff>76200</xdr:rowOff>
    </xdr:from>
    <xdr:to>
      <xdr:col>9</xdr:col>
      <xdr:colOff>638175</xdr:colOff>
      <xdr:row>86</xdr:row>
      <xdr:rowOff>76200</xdr:rowOff>
    </xdr:to>
    <xdr:sp>
      <xdr:nvSpPr>
        <xdr:cNvPr id="55" name="Line 76"/>
        <xdr:cNvSpPr>
          <a:spLocks/>
        </xdr:cNvSpPr>
      </xdr:nvSpPr>
      <xdr:spPr>
        <a:xfrm flipH="1">
          <a:off x="6810375" y="138588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82</xdr:row>
      <xdr:rowOff>123825</xdr:rowOff>
    </xdr:from>
    <xdr:to>
      <xdr:col>10</xdr:col>
      <xdr:colOff>276225</xdr:colOff>
      <xdr:row>84</xdr:row>
      <xdr:rowOff>19050</xdr:rowOff>
    </xdr:to>
    <xdr:sp>
      <xdr:nvSpPr>
        <xdr:cNvPr id="56" name="TextBox 77"/>
        <xdr:cNvSpPr txBox="1">
          <a:spLocks noChangeArrowheads="1"/>
        </xdr:cNvSpPr>
      </xdr:nvSpPr>
      <xdr:spPr>
        <a:xfrm>
          <a:off x="6877050" y="142494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5</xdr:col>
      <xdr:colOff>542925</xdr:colOff>
      <xdr:row>73</xdr:row>
      <xdr:rowOff>133350</xdr:rowOff>
    </xdr:from>
    <xdr:to>
      <xdr:col>6</xdr:col>
      <xdr:colOff>390525</xdr:colOff>
      <xdr:row>82</xdr:row>
      <xdr:rowOff>66675</xdr:rowOff>
    </xdr:to>
    <xdr:sp>
      <xdr:nvSpPr>
        <xdr:cNvPr id="57" name="Line 79"/>
        <xdr:cNvSpPr>
          <a:spLocks/>
        </xdr:cNvSpPr>
      </xdr:nvSpPr>
      <xdr:spPr>
        <a:xfrm flipH="1" flipV="1">
          <a:off x="3971925" y="12715875"/>
          <a:ext cx="53340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82</xdr:row>
      <xdr:rowOff>57150</xdr:rowOff>
    </xdr:from>
    <xdr:to>
      <xdr:col>7</xdr:col>
      <xdr:colOff>438150</xdr:colOff>
      <xdr:row>82</xdr:row>
      <xdr:rowOff>57150</xdr:rowOff>
    </xdr:to>
    <xdr:sp>
      <xdr:nvSpPr>
        <xdr:cNvPr id="58" name="Line 80"/>
        <xdr:cNvSpPr>
          <a:spLocks/>
        </xdr:cNvSpPr>
      </xdr:nvSpPr>
      <xdr:spPr>
        <a:xfrm>
          <a:off x="4514850" y="141827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2</xdr:row>
      <xdr:rowOff>47625</xdr:rowOff>
    </xdr:from>
    <xdr:to>
      <xdr:col>9</xdr:col>
      <xdr:colOff>657225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304925" y="457200"/>
        <a:ext cx="55245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161925</xdr:colOff>
      <xdr:row>2</xdr:row>
      <xdr:rowOff>76200</xdr:rowOff>
    </xdr:from>
    <xdr:to>
      <xdr:col>19</xdr:col>
      <xdr:colOff>209550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7705725" y="485775"/>
        <a:ext cx="55340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gakinet.jp/moai.htm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J9" sqref="J9:K9"/>
    </sheetView>
  </sheetViews>
  <sheetFormatPr defaultColWidth="9.00390625" defaultRowHeight="13.5"/>
  <cols>
    <col min="4" max="4" width="30.00390625" style="25" bestFit="1" customWidth="1"/>
  </cols>
  <sheetData>
    <row r="1" ht="18.75">
      <c r="A1" s="2"/>
    </row>
    <row r="4" ht="18.75">
      <c r="D4" s="27" t="s">
        <v>365</v>
      </c>
    </row>
    <row r="7" ht="13.5">
      <c r="D7" s="24">
        <v>38648</v>
      </c>
    </row>
    <row r="9" ht="13.5">
      <c r="D9" s="25" t="s">
        <v>366</v>
      </c>
    </row>
    <row r="11" ht="13.5">
      <c r="D11" s="26" t="s">
        <v>367</v>
      </c>
    </row>
    <row r="13" ht="13.5">
      <c r="D13" s="25" t="s">
        <v>368</v>
      </c>
    </row>
  </sheetData>
  <hyperlinks>
    <hyperlink ref="D11" r:id="rId1" display="http://www.tegakinet.jp/moai.htm"/>
  </hyperlink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4:L175"/>
  <sheetViews>
    <sheetView workbookViewId="0" topLeftCell="A46">
      <selection activeCell="B5" sqref="B5"/>
    </sheetView>
  </sheetViews>
  <sheetFormatPr defaultColWidth="9.00390625" defaultRowHeight="13.5"/>
  <cols>
    <col min="2" max="2" width="43.75390625" style="0" bestFit="1" customWidth="1"/>
    <col min="4" max="4" width="7.375" style="0" bestFit="1" customWidth="1"/>
    <col min="5" max="5" width="8.50390625" style="0" bestFit="1" customWidth="1"/>
    <col min="6" max="6" width="16.25390625" style="0" customWidth="1"/>
    <col min="7" max="7" width="18.125" style="0" bestFit="1" customWidth="1"/>
    <col min="8" max="8" width="20.625" style="0" bestFit="1" customWidth="1"/>
    <col min="25" max="25" width="20.625" style="0" bestFit="1" customWidth="1"/>
  </cols>
  <sheetData>
    <row r="4" ht="18.75">
      <c r="B4" s="2" t="s">
        <v>328</v>
      </c>
    </row>
    <row r="6" ht="13.5">
      <c r="B6" t="s">
        <v>336</v>
      </c>
    </row>
    <row r="7" ht="13.5">
      <c r="B7" t="s">
        <v>338</v>
      </c>
    </row>
    <row r="8" spans="1:2" ht="13.5">
      <c r="A8" s="1"/>
      <c r="B8" t="s">
        <v>337</v>
      </c>
    </row>
    <row r="11" ht="14.25" thickBot="1"/>
    <row r="12" spans="2:8" ht="14.25" thickBot="1">
      <c r="B12" s="21" t="s">
        <v>277</v>
      </c>
      <c r="C12" s="22" t="s">
        <v>278</v>
      </c>
      <c r="D12" s="22" t="s">
        <v>275</v>
      </c>
      <c r="E12" s="22" t="s">
        <v>276</v>
      </c>
      <c r="F12" s="22" t="s">
        <v>158</v>
      </c>
      <c r="G12" s="22" t="s">
        <v>335</v>
      </c>
      <c r="H12" s="23" t="s">
        <v>157</v>
      </c>
    </row>
    <row r="13" spans="2:8" ht="13.5">
      <c r="B13" s="18" t="s">
        <v>374</v>
      </c>
      <c r="C13" s="19" t="s">
        <v>16</v>
      </c>
      <c r="D13" s="19"/>
      <c r="E13" s="19" t="s">
        <v>15</v>
      </c>
      <c r="F13" s="19">
        <v>3</v>
      </c>
      <c r="G13" s="19">
        <v>10</v>
      </c>
      <c r="H13" s="20">
        <v>22</v>
      </c>
    </row>
    <row r="14" spans="2:8" ht="13.5">
      <c r="B14" s="6" t="s">
        <v>249</v>
      </c>
      <c r="C14" s="7" t="s">
        <v>6</v>
      </c>
      <c r="D14" s="7"/>
      <c r="E14" s="7" t="s">
        <v>1</v>
      </c>
      <c r="F14" s="7">
        <v>5200</v>
      </c>
      <c r="G14" s="7">
        <v>82000</v>
      </c>
      <c r="H14" s="8">
        <v>400000</v>
      </c>
    </row>
    <row r="15" spans="2:8" ht="13.5">
      <c r="B15" s="6" t="s">
        <v>249</v>
      </c>
      <c r="C15" s="7" t="s">
        <v>250</v>
      </c>
      <c r="D15" s="7"/>
      <c r="E15" s="7" t="s">
        <v>248</v>
      </c>
      <c r="F15" s="7">
        <f>+F14/1000</f>
        <v>5.2</v>
      </c>
      <c r="G15" s="7">
        <f>+G14/1000</f>
        <v>82</v>
      </c>
      <c r="H15" s="8">
        <f>+H14/1000</f>
        <v>400</v>
      </c>
    </row>
    <row r="16" spans="2:8" ht="13.5">
      <c r="B16" s="6" t="s">
        <v>362</v>
      </c>
      <c r="C16" s="7" t="s">
        <v>8</v>
      </c>
      <c r="D16" s="7"/>
      <c r="E16" s="7" t="s">
        <v>14</v>
      </c>
      <c r="F16" s="9">
        <f>11373*F21*10000</f>
        <v>1115310304.5</v>
      </c>
      <c r="G16" s="9">
        <f>11373*G21*10000</f>
        <v>1115310304.5</v>
      </c>
      <c r="H16" s="10">
        <f>11373*H21*10000</f>
        <v>1115310304.5</v>
      </c>
    </row>
    <row r="17" spans="2:8" ht="13.5">
      <c r="B17" s="6" t="s">
        <v>284</v>
      </c>
      <c r="C17" s="7" t="s">
        <v>7</v>
      </c>
      <c r="D17" s="7"/>
      <c r="E17" s="7" t="s">
        <v>15</v>
      </c>
      <c r="F17" s="7">
        <f>+F13*10.8/22</f>
        <v>1.4727272727272729</v>
      </c>
      <c r="G17" s="7">
        <f>+G13*10.8/22</f>
        <v>4.909090909090909</v>
      </c>
      <c r="H17" s="8">
        <f>+H13*10.8/22</f>
        <v>10.8</v>
      </c>
    </row>
    <row r="18" spans="2:8" ht="13.5">
      <c r="B18" s="6" t="s">
        <v>285</v>
      </c>
      <c r="C18" s="7" t="s">
        <v>120</v>
      </c>
      <c r="D18" s="7"/>
      <c r="E18" s="7" t="s">
        <v>17</v>
      </c>
      <c r="F18" s="7">
        <f>+F13*4.5/22</f>
        <v>0.6136363636363636</v>
      </c>
      <c r="G18" s="7">
        <f>+G13*4.5/22</f>
        <v>2.0454545454545454</v>
      </c>
      <c r="H18" s="8">
        <f>+H13*4.5/22</f>
        <v>4.5</v>
      </c>
    </row>
    <row r="19" spans="2:8" ht="13.5">
      <c r="B19" s="6" t="s">
        <v>286</v>
      </c>
      <c r="C19" s="7" t="s">
        <v>121</v>
      </c>
      <c r="D19" s="7"/>
      <c r="E19" s="7"/>
      <c r="F19" s="7">
        <v>3.1416</v>
      </c>
      <c r="G19" s="7">
        <v>3.1416</v>
      </c>
      <c r="H19" s="8">
        <v>3.1416</v>
      </c>
    </row>
    <row r="20" spans="2:8" ht="13.5">
      <c r="B20" s="6" t="s">
        <v>288</v>
      </c>
      <c r="C20" s="7" t="s">
        <v>279</v>
      </c>
      <c r="D20" s="7"/>
      <c r="E20" s="7" t="s">
        <v>17</v>
      </c>
      <c r="F20" s="7">
        <f>+F13*5/22</f>
        <v>0.6818181818181818</v>
      </c>
      <c r="G20" s="7">
        <f>+G13*5/22</f>
        <v>2.272727272727273</v>
      </c>
      <c r="H20" s="8">
        <f>+H13*5/22</f>
        <v>5</v>
      </c>
    </row>
    <row r="21" spans="2:8" ht="13.5">
      <c r="B21" s="6" t="s">
        <v>21</v>
      </c>
      <c r="C21" s="7" t="s">
        <v>9</v>
      </c>
      <c r="D21" s="7"/>
      <c r="E21" s="7" t="s">
        <v>151</v>
      </c>
      <c r="F21" s="7">
        <v>9.80665</v>
      </c>
      <c r="G21" s="7">
        <v>9.80665</v>
      </c>
      <c r="H21" s="8">
        <v>9.80665</v>
      </c>
    </row>
    <row r="22" spans="2:8" ht="13.5">
      <c r="B22" s="6" t="s">
        <v>22</v>
      </c>
      <c r="C22" s="7" t="s">
        <v>4</v>
      </c>
      <c r="D22" s="7"/>
      <c r="E22" s="7" t="s">
        <v>2</v>
      </c>
      <c r="F22" s="7">
        <v>90</v>
      </c>
      <c r="G22" s="7">
        <v>90</v>
      </c>
      <c r="H22" s="8">
        <v>90</v>
      </c>
    </row>
    <row r="23" spans="2:8" ht="13.5">
      <c r="B23" s="6" t="s">
        <v>23</v>
      </c>
      <c r="C23" s="7" t="s">
        <v>5</v>
      </c>
      <c r="D23" s="7"/>
      <c r="E23" s="7" t="s">
        <v>2</v>
      </c>
      <c r="F23" s="7">
        <v>107</v>
      </c>
      <c r="G23" s="7">
        <v>107</v>
      </c>
      <c r="H23" s="8">
        <v>107</v>
      </c>
    </row>
    <row r="24" spans="2:8" ht="13.5">
      <c r="B24" s="6" t="s">
        <v>294</v>
      </c>
      <c r="C24" s="7" t="s">
        <v>282</v>
      </c>
      <c r="D24" s="7"/>
      <c r="E24" s="7" t="s">
        <v>2</v>
      </c>
      <c r="F24" s="7">
        <v>14</v>
      </c>
      <c r="G24" s="7">
        <v>14</v>
      </c>
      <c r="H24" s="8">
        <v>14</v>
      </c>
    </row>
    <row r="25" spans="2:8" ht="13.5">
      <c r="B25" s="6" t="s">
        <v>295</v>
      </c>
      <c r="C25" s="7" t="s">
        <v>283</v>
      </c>
      <c r="D25" s="7"/>
      <c r="E25" s="7" t="s">
        <v>2</v>
      </c>
      <c r="F25" s="7">
        <v>13</v>
      </c>
      <c r="G25" s="7">
        <v>13</v>
      </c>
      <c r="H25" s="8">
        <v>13</v>
      </c>
    </row>
    <row r="26" spans="2:8" ht="13.5">
      <c r="B26" s="6" t="s">
        <v>289</v>
      </c>
      <c r="C26" s="7" t="s">
        <v>280</v>
      </c>
      <c r="D26" s="11" t="s">
        <v>198</v>
      </c>
      <c r="E26" s="12" t="s">
        <v>116</v>
      </c>
      <c r="F26" s="9">
        <f>+((2*F17)^2+F20^2)*F14/12</f>
        <v>3960.9173553719024</v>
      </c>
      <c r="G26" s="9">
        <f>+((2*G17)^2+G20^2)*G14/12</f>
        <v>694006.8870523416</v>
      </c>
      <c r="H26" s="10">
        <f>+((2*H17)^2+H20^2)*H14/12</f>
        <v>16385333.333333336</v>
      </c>
    </row>
    <row r="27" spans="2:8" ht="13.5">
      <c r="B27" s="6" t="s">
        <v>290</v>
      </c>
      <c r="C27" s="7" t="s">
        <v>281</v>
      </c>
      <c r="D27" s="11" t="s">
        <v>199</v>
      </c>
      <c r="E27" s="12" t="s">
        <v>117</v>
      </c>
      <c r="F27" s="7">
        <f>+F26+F14*F17^2</f>
        <v>15239.330578512401</v>
      </c>
      <c r="G27" s="7">
        <f>+G26+G14*G17^2</f>
        <v>2670139.1184573006</v>
      </c>
      <c r="H27" s="8">
        <f>+H26+H14*H17^2</f>
        <v>63041333.33333334</v>
      </c>
    </row>
    <row r="28" spans="2:8" ht="13.5">
      <c r="B28" s="6" t="s">
        <v>20</v>
      </c>
      <c r="C28" s="7" t="s">
        <v>123</v>
      </c>
      <c r="D28" s="11" t="s">
        <v>200</v>
      </c>
      <c r="E28" s="7" t="s">
        <v>13</v>
      </c>
      <c r="F28" s="7">
        <f>+F14*F21*F17*(SIN(F22*3.1416/180)-SIN(F23*3.1416/180))</f>
        <v>3281.6571623186514</v>
      </c>
      <c r="G28" s="7">
        <f>+G14*G21*G17*(SIN(G22*3.1416/180)-SIN(G23*3.1416/180))</f>
        <v>172497.36366033935</v>
      </c>
      <c r="H28" s="8">
        <f>+H14*H21*H17*(SIN(H22*3.1416/180)-SIN(H23*3.1416/180))</f>
        <v>1851191.2197694958</v>
      </c>
    </row>
    <row r="29" spans="2:8" ht="13.5">
      <c r="B29" s="6" t="s">
        <v>292</v>
      </c>
      <c r="C29" s="7" t="s">
        <v>115</v>
      </c>
      <c r="D29" s="11" t="s">
        <v>253</v>
      </c>
      <c r="E29" s="7" t="s">
        <v>118</v>
      </c>
      <c r="F29" s="7">
        <f>1/((1/F14)+(F18^2/F26)*(SIN(F25*F19/180))^2)</f>
        <v>5073.094412182422</v>
      </c>
      <c r="G29" s="7">
        <f>1/((1/G14)+(G18^2/G26)*(SIN(G25*G19/180))^2)</f>
        <v>79998.79649979973</v>
      </c>
      <c r="H29" s="8">
        <f>1/((1/H14)+(H18^2/H26)*(SIN(H25*H19/180))^2)</f>
        <v>390238.0317063401</v>
      </c>
    </row>
    <row r="30" spans="2:8" ht="13.5">
      <c r="B30" s="6" t="s">
        <v>320</v>
      </c>
      <c r="C30" s="7" t="s">
        <v>122</v>
      </c>
      <c r="D30" s="11" t="s">
        <v>202</v>
      </c>
      <c r="E30" s="7" t="s">
        <v>124</v>
      </c>
      <c r="F30" s="7">
        <f>+SQRT(F28*2/F27)</f>
        <v>0.6562641140997252</v>
      </c>
      <c r="G30" s="7">
        <f>+SQRT(G28*2/G27)</f>
        <v>0.35945065897356365</v>
      </c>
      <c r="H30" s="8">
        <f>+SQRT(H28*2/H27)</f>
        <v>0.24234158484229834</v>
      </c>
    </row>
    <row r="31" spans="2:8" ht="13.5">
      <c r="B31" s="6" t="s">
        <v>293</v>
      </c>
      <c r="C31" s="7" t="s">
        <v>114</v>
      </c>
      <c r="D31" s="11" t="s">
        <v>172</v>
      </c>
      <c r="E31" s="7" t="s">
        <v>119</v>
      </c>
      <c r="F31" s="7">
        <f>+(F17*F30*SIN((F25+F24)*F19/180)+F30*F18*SIN(F25*F19/180))*F29</f>
        <v>2685.5519850430705</v>
      </c>
      <c r="G31" s="7">
        <f>+(G17*G30*SIN((G25+G24)*G19/180)+G30*G18*SIN(G25*G19/180))*G29</f>
        <v>77318.50444101989</v>
      </c>
      <c r="H31" s="8">
        <f>+(H17*H30*SIN((H25+H24)*H19/180)+H30*H18*SIN(H25*H19/180))*H29</f>
        <v>559423.7811316985</v>
      </c>
    </row>
    <row r="32" spans="2:8" ht="13.5">
      <c r="B32" s="6" t="s">
        <v>85</v>
      </c>
      <c r="C32" s="7" t="s">
        <v>12</v>
      </c>
      <c r="D32" s="11" t="s">
        <v>254</v>
      </c>
      <c r="E32" s="7" t="s">
        <v>25</v>
      </c>
      <c r="F32" s="7">
        <f>+(1/2)*F31^2/F29</f>
        <v>710.8274436061722</v>
      </c>
      <c r="G32" s="7">
        <f>+(1/2)*G31^2/G29</f>
        <v>37364.006651093674</v>
      </c>
      <c r="H32" s="8">
        <f>+(1/2)*H31^2/H29</f>
        <v>400979.5835727126</v>
      </c>
    </row>
    <row r="33" spans="2:8" ht="13.5">
      <c r="B33" s="6" t="s">
        <v>11</v>
      </c>
      <c r="C33" s="7" t="s">
        <v>18</v>
      </c>
      <c r="D33" s="12"/>
      <c r="E33" s="12" t="s">
        <v>3</v>
      </c>
      <c r="F33" s="12">
        <v>8.286</v>
      </c>
      <c r="G33" s="12">
        <v>8.286</v>
      </c>
      <c r="H33" s="5">
        <v>8.286</v>
      </c>
    </row>
    <row r="34" spans="2:8" ht="13.5">
      <c r="B34" s="6" t="s">
        <v>10</v>
      </c>
      <c r="C34" s="7" t="s">
        <v>19</v>
      </c>
      <c r="D34" s="12"/>
      <c r="E34" s="12"/>
      <c r="F34" s="12">
        <v>10</v>
      </c>
      <c r="G34" s="12">
        <v>10</v>
      </c>
      <c r="H34" s="5">
        <v>10</v>
      </c>
    </row>
    <row r="35" spans="2:8" ht="13.5">
      <c r="B35" s="6" t="s">
        <v>296</v>
      </c>
      <c r="C35" s="7" t="s">
        <v>127</v>
      </c>
      <c r="D35" s="7"/>
      <c r="E35" s="12" t="s">
        <v>17</v>
      </c>
      <c r="F35" s="7">
        <f>+F13*9/22</f>
        <v>1.2272727272727273</v>
      </c>
      <c r="G35" s="7">
        <f>+G13*9/22</f>
        <v>4.090909090909091</v>
      </c>
      <c r="H35" s="8">
        <f>+H13*9/22</f>
        <v>9</v>
      </c>
    </row>
    <row r="36" spans="2:8" ht="13.5">
      <c r="B36" s="6" t="s">
        <v>297</v>
      </c>
      <c r="C36" s="7" t="s">
        <v>128</v>
      </c>
      <c r="D36" s="7"/>
      <c r="E36" s="12" t="s">
        <v>17</v>
      </c>
      <c r="F36" s="7">
        <f>+F13*23/22</f>
        <v>3.1363636363636362</v>
      </c>
      <c r="G36" s="7">
        <f>+G13*23/22</f>
        <v>10.454545454545455</v>
      </c>
      <c r="H36" s="8">
        <f>+H13*23/22</f>
        <v>23</v>
      </c>
    </row>
    <row r="37" spans="2:8" ht="13.5">
      <c r="B37" s="6" t="s">
        <v>298</v>
      </c>
      <c r="C37" s="7" t="s">
        <v>125</v>
      </c>
      <c r="D37" s="11" t="s">
        <v>204</v>
      </c>
      <c r="E37" s="12" t="s">
        <v>17</v>
      </c>
      <c r="F37" s="7">
        <f>+F35*(F33/100)/F34</f>
        <v>0.010169181818181817</v>
      </c>
      <c r="G37" s="7">
        <f>+G35*(G33/100)/G34</f>
        <v>0.03389727272727272</v>
      </c>
      <c r="H37" s="8">
        <f>+H35*(H33/100)/H34</f>
        <v>0.07457399999999999</v>
      </c>
    </row>
    <row r="38" spans="2:8" ht="13.5">
      <c r="B38" s="6" t="s">
        <v>299</v>
      </c>
      <c r="C38" s="7" t="s">
        <v>126</v>
      </c>
      <c r="D38" s="11" t="s">
        <v>205</v>
      </c>
      <c r="E38" s="12" t="s">
        <v>17</v>
      </c>
      <c r="F38" s="7">
        <f>+F36*(F33/100)/F34</f>
        <v>0.02598790909090909</v>
      </c>
      <c r="G38" s="7">
        <f>+G36*(G33/100)/G34</f>
        <v>0.08662636363636363</v>
      </c>
      <c r="H38" s="8">
        <f>+H36*(H33/100)/H34</f>
        <v>0.19057799999999997</v>
      </c>
    </row>
    <row r="39" spans="2:8" ht="13.5">
      <c r="B39" s="6" t="s">
        <v>300</v>
      </c>
      <c r="C39" s="7" t="s">
        <v>87</v>
      </c>
      <c r="D39" s="7"/>
      <c r="E39" s="12" t="s">
        <v>130</v>
      </c>
      <c r="F39" s="7">
        <v>46</v>
      </c>
      <c r="G39" s="7">
        <v>46</v>
      </c>
      <c r="H39" s="8">
        <v>46</v>
      </c>
    </row>
    <row r="40" spans="2:8" ht="13.5">
      <c r="B40" s="6" t="s">
        <v>301</v>
      </c>
      <c r="C40" s="7" t="s">
        <v>88</v>
      </c>
      <c r="D40" s="7"/>
      <c r="E40" s="12" t="s">
        <v>130</v>
      </c>
      <c r="F40" s="7">
        <v>51</v>
      </c>
      <c r="G40" s="7">
        <v>51</v>
      </c>
      <c r="H40" s="8">
        <v>51</v>
      </c>
    </row>
    <row r="41" spans="2:8" ht="13.5">
      <c r="B41" s="6" t="s">
        <v>302</v>
      </c>
      <c r="C41" s="7" t="s">
        <v>89</v>
      </c>
      <c r="D41" s="7"/>
      <c r="E41" s="12" t="s">
        <v>130</v>
      </c>
      <c r="F41" s="7">
        <v>24</v>
      </c>
      <c r="G41" s="7">
        <v>24</v>
      </c>
      <c r="H41" s="8">
        <v>24</v>
      </c>
    </row>
    <row r="42" spans="2:8" ht="13.5">
      <c r="B42" s="6" t="s">
        <v>303</v>
      </c>
      <c r="C42" s="7" t="s">
        <v>145</v>
      </c>
      <c r="D42" s="11" t="s">
        <v>217</v>
      </c>
      <c r="E42" s="7"/>
      <c r="F42" s="7">
        <f>1/((SIN(F41*F19/180)/SIN(F39*F19/180))*COS(F39*F19/180)+COS(F41*F19/180))</f>
        <v>0.7655060182364992</v>
      </c>
      <c r="G42" s="7">
        <f>1/((SIN(G41*G19/180)/SIN(G39*G19/180))*COS(G39*G19/180)+COS(G41*G19/180))</f>
        <v>0.7655060182364992</v>
      </c>
      <c r="H42" s="8">
        <f>1/((SIN(H41*H19/180)/SIN(H39*H19/180))*COS(H39*H19/180)+COS(H41*H19/180))</f>
        <v>0.7655060182364992</v>
      </c>
    </row>
    <row r="43" spans="2:8" ht="13.5">
      <c r="B43" s="6" t="s">
        <v>304</v>
      </c>
      <c r="C43" s="7" t="s">
        <v>146</v>
      </c>
      <c r="D43" s="11" t="s">
        <v>218</v>
      </c>
      <c r="E43" s="7"/>
      <c r="F43" s="7">
        <f>1/((SIN(F39*F19/180)/SIN(F41*F19/180))*COS(F41*F19/180)+COS(F39*F19/180))</f>
        <v>0.4328405969952212</v>
      </c>
      <c r="G43" s="7">
        <f>1/((SIN(G39*G19/180)/SIN(G41*G19/180))*COS(G41*G19/180)+COS(G39*G19/180))</f>
        <v>0.4328405969952212</v>
      </c>
      <c r="H43" s="8">
        <f>1/((SIN(H39*H19/180)/SIN(H41*H19/180))*COS(H41*H19/180)+COS(H39*H19/180))</f>
        <v>0.4328405969952212</v>
      </c>
    </row>
    <row r="44" spans="2:8" ht="12" customHeight="1">
      <c r="B44" s="6" t="s">
        <v>312</v>
      </c>
      <c r="C44" s="7" t="s">
        <v>129</v>
      </c>
      <c r="D44" s="11" t="s">
        <v>220</v>
      </c>
      <c r="E44" s="12" t="s">
        <v>149</v>
      </c>
      <c r="F44" s="7">
        <f>+F32/((1/2)*F37*(F42)+(1/2)*F38*(F43)/(SIN(F40*F19/180)))</f>
        <v>63869.290611262986</v>
      </c>
      <c r="G44" s="7">
        <f>+G32/((1/2)*G37*(G42)+(1/2)*G38*(G43)/(SIN(G40*G19/180)))</f>
        <v>1007169.5827160702</v>
      </c>
      <c r="H44" s="8">
        <f>+H32/((1/2)*H37*(H42)+(1/2)*H38*(H43)/(SIN(H40*H19/180)))</f>
        <v>4913022.354712538</v>
      </c>
    </row>
    <row r="45" spans="2:8" ht="13.5">
      <c r="B45" s="6" t="s">
        <v>308</v>
      </c>
      <c r="C45" s="7" t="s">
        <v>131</v>
      </c>
      <c r="D45" s="11" t="s">
        <v>259</v>
      </c>
      <c r="E45" s="12" t="s">
        <v>149</v>
      </c>
      <c r="F45" s="7">
        <f>+F44*F42</f>
        <v>48892.32634341775</v>
      </c>
      <c r="G45" s="7">
        <f>+G44*G42</f>
        <v>770994.3769538953</v>
      </c>
      <c r="H45" s="8">
        <f>+H44*H42</f>
        <v>3760948.1802629046</v>
      </c>
    </row>
    <row r="46" spans="2:8" ht="13.5">
      <c r="B46" s="6" t="s">
        <v>309</v>
      </c>
      <c r="C46" s="7" t="s">
        <v>132</v>
      </c>
      <c r="D46" s="11" t="s">
        <v>216</v>
      </c>
      <c r="E46" s="12" t="s">
        <v>149</v>
      </c>
      <c r="F46" s="7">
        <f>+F44*F43</f>
        <v>27645.221877840348</v>
      </c>
      <c r="G46" s="7">
        <f>+G44*G43</f>
        <v>435943.88345825166</v>
      </c>
      <c r="H46" s="8">
        <f>+H44*H43</f>
        <v>2126555.5290646427</v>
      </c>
    </row>
    <row r="47" spans="2:8" ht="13.5">
      <c r="B47" s="6" t="s">
        <v>305</v>
      </c>
      <c r="C47" s="7" t="s">
        <v>133</v>
      </c>
      <c r="D47" s="11" t="s">
        <v>213</v>
      </c>
      <c r="E47" s="12" t="s">
        <v>149</v>
      </c>
      <c r="F47" s="7">
        <f>+F45/4</f>
        <v>12223.081585854437</v>
      </c>
      <c r="G47" s="7">
        <f>+G45/4</f>
        <v>192748.59423847383</v>
      </c>
      <c r="H47" s="8">
        <f>+H45/4</f>
        <v>940237.0450657262</v>
      </c>
    </row>
    <row r="48" spans="2:8" ht="13.5">
      <c r="B48" s="6" t="s">
        <v>306</v>
      </c>
      <c r="C48" s="7" t="s">
        <v>134</v>
      </c>
      <c r="D48" s="11" t="s">
        <v>211</v>
      </c>
      <c r="E48" s="12" t="s">
        <v>149</v>
      </c>
      <c r="F48" s="7">
        <f>+F46/(4*SIN(F40*F19/180))</f>
        <v>8893.173435753986</v>
      </c>
      <c r="G48" s="7">
        <f>+G46/(4*SIN(G40*G19/180))</f>
        <v>140238.50417919748</v>
      </c>
      <c r="H48" s="8">
        <f>+H46/(4*SIN(H40*H19/180))</f>
        <v>684090.2642887683</v>
      </c>
    </row>
    <row r="49" spans="2:8" ht="13.5">
      <c r="B49" s="6" t="s">
        <v>137</v>
      </c>
      <c r="C49" s="7" t="s">
        <v>136</v>
      </c>
      <c r="D49" s="11" t="s">
        <v>260</v>
      </c>
      <c r="E49" s="7" t="s">
        <v>150</v>
      </c>
      <c r="F49" s="9">
        <f>+F47*F35/(F16*F37)</f>
        <v>0.0013226351703152924</v>
      </c>
      <c r="G49" s="9">
        <f>+G47*G35/(G16*G37)</f>
        <v>0.02085693922420269</v>
      </c>
      <c r="H49" s="10">
        <f>+H47*H35/(H16*H37)</f>
        <v>0.10174116694733024</v>
      </c>
    </row>
    <row r="50" spans="2:8" ht="13.5">
      <c r="B50" s="6" t="s">
        <v>138</v>
      </c>
      <c r="C50" s="7" t="s">
        <v>135</v>
      </c>
      <c r="D50" s="11" t="s">
        <v>228</v>
      </c>
      <c r="E50" s="7" t="s">
        <v>150</v>
      </c>
      <c r="F50" s="9">
        <f>+F48*F36/(F16*F38)</f>
        <v>0.0009623124806312641</v>
      </c>
      <c r="G50" s="9">
        <f>+G48*G36/(G16*G38)</f>
        <v>0.01517492757918532</v>
      </c>
      <c r="H50" s="10">
        <f>+H48*H36/(H16*H38)</f>
        <v>0.0740240369716357</v>
      </c>
    </row>
    <row r="51" spans="2:8" ht="13.5">
      <c r="B51" s="6" t="s">
        <v>139</v>
      </c>
      <c r="C51" s="7" t="s">
        <v>140</v>
      </c>
      <c r="D51" s="13" t="s">
        <v>241</v>
      </c>
      <c r="E51" s="12" t="s">
        <v>0</v>
      </c>
      <c r="F51" s="7">
        <f>+SQRT(F49/F19)*200</f>
        <v>4.103690368575825</v>
      </c>
      <c r="G51" s="7">
        <f>+SQRT(G49/G19)*200</f>
        <v>16.295955849025642</v>
      </c>
      <c r="H51" s="8">
        <f>+SQRT(H49/H19)*200</f>
        <v>35.991745465124474</v>
      </c>
    </row>
    <row r="52" spans="1:8" ht="13.5">
      <c r="A52" s="1"/>
      <c r="B52" s="6" t="s">
        <v>142</v>
      </c>
      <c r="C52" s="7" t="s">
        <v>141</v>
      </c>
      <c r="D52" s="13" t="s">
        <v>263</v>
      </c>
      <c r="E52" s="12" t="s">
        <v>0</v>
      </c>
      <c r="F52" s="7">
        <f>+SQRT(F50/F19)*200</f>
        <v>3.5003591809428207</v>
      </c>
      <c r="G52" s="7">
        <f>+SQRT(G50/G19)*200</f>
        <v>13.90009809345629</v>
      </c>
      <c r="H52" s="8">
        <f>+SQRT(H50/H19)*200</f>
        <v>30.70018090100886</v>
      </c>
    </row>
    <row r="53" spans="2:8" ht="13.5">
      <c r="B53" s="6" t="s">
        <v>310</v>
      </c>
      <c r="C53" s="7" t="s">
        <v>152</v>
      </c>
      <c r="D53" s="7"/>
      <c r="E53" s="7" t="s">
        <v>153</v>
      </c>
      <c r="F53" s="7">
        <v>38</v>
      </c>
      <c r="G53" s="7">
        <v>38</v>
      </c>
      <c r="H53" s="8">
        <v>38</v>
      </c>
    </row>
    <row r="54" spans="2:8" ht="13.5">
      <c r="B54" s="6" t="s">
        <v>311</v>
      </c>
      <c r="C54" s="7" t="s">
        <v>154</v>
      </c>
      <c r="D54" s="7"/>
      <c r="E54" s="7" t="s">
        <v>155</v>
      </c>
      <c r="F54" s="7">
        <f>+F13*18/22</f>
        <v>2.4545454545454546</v>
      </c>
      <c r="G54" s="7">
        <f>+G13*18/22</f>
        <v>8.181818181818182</v>
      </c>
      <c r="H54" s="8">
        <f>+H13*18/22</f>
        <v>18</v>
      </c>
    </row>
    <row r="55" spans="2:8" ht="13.5">
      <c r="B55" s="6" t="s">
        <v>363</v>
      </c>
      <c r="C55" s="7" t="s">
        <v>236</v>
      </c>
      <c r="D55" s="7"/>
      <c r="E55" s="7" t="s">
        <v>237</v>
      </c>
      <c r="F55" s="7">
        <f>+F13*19/22</f>
        <v>2.590909090909091</v>
      </c>
      <c r="G55" s="7">
        <f>+G13*19/22</f>
        <v>8.636363636363637</v>
      </c>
      <c r="H55" s="7">
        <f>+H13*19/22</f>
        <v>19</v>
      </c>
    </row>
    <row r="56" spans="2:8" ht="13.5">
      <c r="B56" s="6" t="s">
        <v>364</v>
      </c>
      <c r="C56" s="7" t="s">
        <v>156</v>
      </c>
      <c r="D56" s="7"/>
      <c r="E56" s="7" t="s">
        <v>155</v>
      </c>
      <c r="F56" s="7">
        <f>1.6*F13/22</f>
        <v>0.21818181818181823</v>
      </c>
      <c r="G56" s="7">
        <f>1.6*G13/22</f>
        <v>0.7272727272727273</v>
      </c>
      <c r="H56" s="8">
        <f>1.6*H13/22</f>
        <v>1.6</v>
      </c>
    </row>
    <row r="57" spans="2:8" ht="13.5">
      <c r="B57" s="6"/>
      <c r="C57" s="7"/>
      <c r="D57" s="7"/>
      <c r="E57" s="7"/>
      <c r="F57" s="7"/>
      <c r="G57" s="7"/>
      <c r="H57" s="8"/>
    </row>
    <row r="58" spans="2:8" ht="13.5">
      <c r="B58" s="6" t="s">
        <v>251</v>
      </c>
      <c r="C58" s="7" t="s">
        <v>245</v>
      </c>
      <c r="D58" s="7"/>
      <c r="E58" s="7" t="s">
        <v>240</v>
      </c>
      <c r="F58" s="7">
        <v>78</v>
      </c>
      <c r="G58" s="7">
        <v>78</v>
      </c>
      <c r="H58" s="8">
        <v>78</v>
      </c>
    </row>
    <row r="59" spans="2:8" ht="13.5">
      <c r="B59" s="6" t="s">
        <v>239</v>
      </c>
      <c r="C59" s="7" t="s">
        <v>238</v>
      </c>
      <c r="D59" s="7"/>
      <c r="E59" s="7" t="s">
        <v>237</v>
      </c>
      <c r="F59" s="7">
        <v>0.22</v>
      </c>
      <c r="G59" s="7">
        <v>0.22</v>
      </c>
      <c r="H59" s="8">
        <v>0.22</v>
      </c>
    </row>
    <row r="60" spans="2:8" ht="13.5">
      <c r="B60" s="6" t="s">
        <v>243</v>
      </c>
      <c r="C60" s="7" t="s">
        <v>244</v>
      </c>
      <c r="D60" s="11" t="s">
        <v>360</v>
      </c>
      <c r="E60" s="7" t="s">
        <v>246</v>
      </c>
      <c r="F60" s="7">
        <f>+F58*(F13/F59)^2/1000</f>
        <v>14.50413223140496</v>
      </c>
      <c r="G60" s="7">
        <f>+G58*(G13/G59)^2/1000</f>
        <v>161.15702479338844</v>
      </c>
      <c r="H60" s="8">
        <f>+H58*(H13/H59)^2/1000</f>
        <v>780</v>
      </c>
    </row>
    <row r="61" spans="2:8" ht="13.5">
      <c r="B61" s="6" t="s">
        <v>266</v>
      </c>
      <c r="C61" s="7" t="s">
        <v>265</v>
      </c>
      <c r="D61" s="11" t="s">
        <v>268</v>
      </c>
      <c r="E61" s="7" t="s">
        <v>246</v>
      </c>
      <c r="F61" s="7">
        <f>+F44/(F21*1000)</f>
        <v>6.512855114770384</v>
      </c>
      <c r="G61" s="7">
        <f>+G44/(G21*1000)</f>
        <v>102.70271527137915</v>
      </c>
      <c r="H61" s="8">
        <f>+H44/(H21*1000)</f>
        <v>500.98885498233733</v>
      </c>
    </row>
    <row r="62" spans="2:8" ht="13.5">
      <c r="B62" s="6" t="s">
        <v>274</v>
      </c>
      <c r="C62" s="7" t="s">
        <v>269</v>
      </c>
      <c r="D62" s="11" t="s">
        <v>271</v>
      </c>
      <c r="E62" s="7" t="s">
        <v>248</v>
      </c>
      <c r="F62" s="7">
        <f>+$F$15*(F13/$F$13)^2</f>
        <v>5.2</v>
      </c>
      <c r="G62" s="7">
        <f>+$F$15*(G13/$F$13)^2</f>
        <v>57.777777777777786</v>
      </c>
      <c r="H62" s="8">
        <f>+$F$15*(H13/$F$13)^2</f>
        <v>279.64444444444445</v>
      </c>
    </row>
    <row r="63" spans="2:8" ht="14.25" thickBot="1">
      <c r="B63" s="14" t="s">
        <v>273</v>
      </c>
      <c r="C63" s="15" t="s">
        <v>270</v>
      </c>
      <c r="D63" s="16" t="s">
        <v>272</v>
      </c>
      <c r="E63" s="15" t="s">
        <v>248</v>
      </c>
      <c r="F63" s="15">
        <f>+$F$15*(F13/$F$13)^3</f>
        <v>5.2</v>
      </c>
      <c r="G63" s="15">
        <f>+$F$15*(G13/$F$13)^3</f>
        <v>192.59259259259264</v>
      </c>
      <c r="H63" s="17">
        <f>+$F$15*(H13/$F$13)^3</f>
        <v>2050.725925925926</v>
      </c>
    </row>
    <row r="65" spans="2:3" ht="13.5">
      <c r="B65" t="s">
        <v>267</v>
      </c>
      <c r="C65" s="3" t="s">
        <v>268</v>
      </c>
    </row>
    <row r="66" ht="13.5">
      <c r="B66" t="s">
        <v>319</v>
      </c>
    </row>
    <row r="68" spans="2:3" ht="13.5">
      <c r="B68" t="s">
        <v>325</v>
      </c>
      <c r="C68" s="3" t="s">
        <v>271</v>
      </c>
    </row>
    <row r="69" ht="13.5">
      <c r="B69" t="s">
        <v>356</v>
      </c>
    </row>
    <row r="71" spans="2:3" ht="13.5">
      <c r="B71" t="s">
        <v>326</v>
      </c>
      <c r="C71" s="3" t="s">
        <v>272</v>
      </c>
    </row>
    <row r="72" ht="13.5">
      <c r="B72" t="s">
        <v>357</v>
      </c>
    </row>
    <row r="79" ht="13.5">
      <c r="J79" s="3"/>
    </row>
    <row r="82" ht="13.5">
      <c r="J82" s="3"/>
    </row>
    <row r="84" ht="13.5">
      <c r="J84" s="3"/>
    </row>
    <row r="89" ht="13.5">
      <c r="J89" s="3"/>
    </row>
    <row r="91" ht="13.5">
      <c r="J91" s="3"/>
    </row>
    <row r="94" ht="13.5">
      <c r="L94" s="3"/>
    </row>
    <row r="98" ht="13.5">
      <c r="L98" s="3"/>
    </row>
    <row r="101" ht="13.5">
      <c r="L101" s="3"/>
    </row>
    <row r="105" ht="13.5">
      <c r="J105" s="3"/>
    </row>
    <row r="108" ht="13.5">
      <c r="J108" s="3"/>
    </row>
    <row r="111" ht="13.5">
      <c r="J111" s="3"/>
    </row>
    <row r="114" ht="13.5">
      <c r="J114" s="3"/>
    </row>
    <row r="116" ht="13.5">
      <c r="J116" s="3"/>
    </row>
    <row r="118" ht="13.5">
      <c r="J118" s="3"/>
    </row>
    <row r="120" ht="13.5">
      <c r="J120" s="3"/>
    </row>
    <row r="122" ht="13.5">
      <c r="J122" s="3"/>
    </row>
    <row r="127" ht="13.5">
      <c r="J127" s="3"/>
    </row>
    <row r="129" ht="13.5">
      <c r="J129" s="3"/>
    </row>
    <row r="131" ht="13.5">
      <c r="J131" s="3"/>
    </row>
    <row r="133" ht="13.5">
      <c r="J133" s="3"/>
    </row>
    <row r="136" ht="13.5">
      <c r="J136" s="3"/>
    </row>
    <row r="140" ht="13.5">
      <c r="J140" s="3"/>
    </row>
    <row r="144" ht="13.5">
      <c r="J144" s="3"/>
    </row>
    <row r="147" ht="13.5">
      <c r="J147" s="3"/>
    </row>
    <row r="151" ht="13.5">
      <c r="J151" s="3"/>
    </row>
    <row r="155" ht="13.5">
      <c r="J155" s="3"/>
    </row>
    <row r="157" ht="13.5">
      <c r="J157" s="3"/>
    </row>
    <row r="158" ht="13.5">
      <c r="L158" s="4"/>
    </row>
    <row r="159" ht="13.5">
      <c r="J159" s="3"/>
    </row>
    <row r="161" ht="13.5">
      <c r="J161" s="3"/>
    </row>
    <row r="163" ht="13.5">
      <c r="J163" s="3"/>
    </row>
    <row r="167" ht="13.5">
      <c r="J167" s="3"/>
    </row>
    <row r="172" ht="13.5">
      <c r="J172" s="3"/>
    </row>
    <row r="175" ht="13.5">
      <c r="J175" s="3"/>
    </row>
  </sheetData>
  <printOptions/>
  <pageMargins left="0.75" right="0.75" top="0.24" bottom="0.69" header="0.12" footer="0.512"/>
  <pageSetup fitToHeight="1" fitToWidth="1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30"/>
  <sheetViews>
    <sheetView workbookViewId="0" topLeftCell="A3">
      <selection activeCell="C32" sqref="C32"/>
    </sheetView>
  </sheetViews>
  <sheetFormatPr defaultColWidth="9.00390625" defaultRowHeight="13.5"/>
  <sheetData>
    <row r="2" ht="18.75">
      <c r="B2" s="2" t="s">
        <v>329</v>
      </c>
    </row>
    <row r="21" ht="13.5">
      <c r="C21" t="s">
        <v>375</v>
      </c>
    </row>
    <row r="22" ht="13.5">
      <c r="C22" t="s">
        <v>330</v>
      </c>
    </row>
    <row r="23" ht="13.5">
      <c r="C23" t="s">
        <v>333</v>
      </c>
    </row>
    <row r="24" ht="13.5">
      <c r="C24" t="s">
        <v>334</v>
      </c>
    </row>
    <row r="26" ht="13.5">
      <c r="C26" t="s">
        <v>376</v>
      </c>
    </row>
    <row r="27" ht="13.5">
      <c r="C27" t="s">
        <v>378</v>
      </c>
    </row>
    <row r="28" ht="13.5">
      <c r="C28" t="s">
        <v>377</v>
      </c>
    </row>
    <row r="29" ht="13.5">
      <c r="C29" t="s">
        <v>331</v>
      </c>
    </row>
    <row r="30" ht="13.5">
      <c r="C30" t="s">
        <v>361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B4" sqref="B4"/>
    </sheetView>
  </sheetViews>
  <sheetFormatPr defaultColWidth="9.00390625" defaultRowHeight="13.5"/>
  <cols>
    <col min="5" max="5" width="30.00390625" style="0" bestFit="1" customWidth="1"/>
  </cols>
  <sheetData>
    <row r="2" ht="18.75">
      <c r="A2" s="2" t="s">
        <v>372</v>
      </c>
    </row>
    <row r="4" ht="13.5">
      <c r="B4" t="s">
        <v>369</v>
      </c>
    </row>
    <row r="5" ht="13.5">
      <c r="B5" t="s">
        <v>370</v>
      </c>
    </row>
    <row r="6" ht="13.5">
      <c r="B6" t="s">
        <v>373</v>
      </c>
    </row>
    <row r="7" ht="13.5">
      <c r="B7" t="s">
        <v>371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7:K10"/>
  <sheetViews>
    <sheetView workbookViewId="0" topLeftCell="A2">
      <selection activeCell="M12" sqref="M12"/>
    </sheetView>
  </sheetViews>
  <sheetFormatPr defaultColWidth="9.00390625" defaultRowHeight="13.5"/>
  <sheetData>
    <row r="7" ht="13.5">
      <c r="J7" t="s">
        <v>26</v>
      </c>
    </row>
    <row r="8" spans="1:8" ht="13.5">
      <c r="A8" s="1"/>
      <c r="H8" s="1"/>
    </row>
    <row r="10" ht="13.5">
      <c r="K10" t="s">
        <v>27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N59"/>
  <sheetViews>
    <sheetView workbookViewId="0" topLeftCell="A1">
      <selection activeCell="B1" sqref="B1"/>
    </sheetView>
  </sheetViews>
  <sheetFormatPr defaultColWidth="9.00390625" defaultRowHeight="13.5"/>
  <sheetData>
    <row r="1" ht="18.75">
      <c r="B1" s="2" t="s">
        <v>28</v>
      </c>
    </row>
    <row r="3" spans="8:12" ht="13.5">
      <c r="H3" t="s">
        <v>162</v>
      </c>
      <c r="L3" s="3" t="s">
        <v>164</v>
      </c>
    </row>
    <row r="4" ht="13.5">
      <c r="B4" t="s">
        <v>29</v>
      </c>
    </row>
    <row r="5" spans="8:12" ht="13.5">
      <c r="H5" t="s">
        <v>30</v>
      </c>
      <c r="L5" s="3" t="s">
        <v>163</v>
      </c>
    </row>
    <row r="7" ht="13.5">
      <c r="I7" t="s">
        <v>31</v>
      </c>
    </row>
    <row r="9" ht="13.5">
      <c r="I9" t="s">
        <v>32</v>
      </c>
    </row>
    <row r="11" ht="13.5">
      <c r="I11" t="s">
        <v>161</v>
      </c>
    </row>
    <row r="13" ht="13.5">
      <c r="I13" t="s">
        <v>33</v>
      </c>
    </row>
    <row r="15" spans="9:14" ht="13.5">
      <c r="I15" s="3" t="s">
        <v>34</v>
      </c>
      <c r="N15" s="3" t="s">
        <v>180</v>
      </c>
    </row>
    <row r="17" spans="9:14" ht="13.5">
      <c r="I17" s="3" t="s">
        <v>35</v>
      </c>
      <c r="N17" s="3" t="s">
        <v>181</v>
      </c>
    </row>
    <row r="18" ht="13.5">
      <c r="B18" t="s">
        <v>36</v>
      </c>
    </row>
    <row r="19" spans="5:12" ht="13.5">
      <c r="E19" t="s">
        <v>37</v>
      </c>
      <c r="I19" t="s">
        <v>38</v>
      </c>
      <c r="L19" t="s">
        <v>39</v>
      </c>
    </row>
    <row r="21" ht="13.5">
      <c r="I21" t="s">
        <v>40</v>
      </c>
    </row>
    <row r="23" spans="8:12" ht="13.5">
      <c r="H23" t="s">
        <v>41</v>
      </c>
      <c r="L23" s="3" t="s">
        <v>165</v>
      </c>
    </row>
    <row r="25" spans="8:12" ht="13.5">
      <c r="H25" t="s">
        <v>42</v>
      </c>
      <c r="L25" s="3" t="s">
        <v>166</v>
      </c>
    </row>
    <row r="28" spans="8:12" ht="13.5">
      <c r="H28" t="s">
        <v>43</v>
      </c>
      <c r="L28" s="3" t="s">
        <v>167</v>
      </c>
    </row>
    <row r="30" ht="13.5">
      <c r="I30" t="s">
        <v>45</v>
      </c>
    </row>
    <row r="31" ht="13.5">
      <c r="I31" t="s">
        <v>46</v>
      </c>
    </row>
    <row r="33" spans="9:13" ht="13.5">
      <c r="I33" t="s">
        <v>47</v>
      </c>
      <c r="M33" t="s">
        <v>44</v>
      </c>
    </row>
    <row r="35" ht="13.5">
      <c r="I35" t="s">
        <v>48</v>
      </c>
    </row>
    <row r="37" ht="13.5">
      <c r="I37" t="s">
        <v>49</v>
      </c>
    </row>
    <row r="40" spans="8:13" ht="13.5">
      <c r="H40" t="s">
        <v>50</v>
      </c>
      <c r="I40" s="3" t="s">
        <v>51</v>
      </c>
      <c r="M40" s="3" t="s">
        <v>168</v>
      </c>
    </row>
    <row r="42" ht="13.5">
      <c r="I42" s="3" t="s">
        <v>52</v>
      </c>
    </row>
    <row r="46" spans="8:10" ht="13.5">
      <c r="H46" t="s">
        <v>53</v>
      </c>
      <c r="I46" t="s">
        <v>54</v>
      </c>
      <c r="J46" s="3" t="s">
        <v>55</v>
      </c>
    </row>
    <row r="48" ht="13.5">
      <c r="J48" s="3" t="s">
        <v>56</v>
      </c>
    </row>
    <row r="52" spans="8:13" ht="13.5">
      <c r="H52" t="s">
        <v>57</v>
      </c>
      <c r="J52" s="3" t="s">
        <v>58</v>
      </c>
      <c r="M52" s="3"/>
    </row>
    <row r="54" ht="13.5">
      <c r="J54" s="3" t="s">
        <v>56</v>
      </c>
    </row>
    <row r="57" spans="8:14" ht="13.5">
      <c r="H57" t="s">
        <v>59</v>
      </c>
      <c r="I57" s="3" t="s">
        <v>60</v>
      </c>
      <c r="N57" s="3" t="s">
        <v>169</v>
      </c>
    </row>
    <row r="59" ht="13.5">
      <c r="I59" s="3" t="s">
        <v>61</v>
      </c>
    </row>
  </sheetData>
  <printOptions/>
  <pageMargins left="0.12" right="0.21" top="1" bottom="1" header="0.512" footer="0.512"/>
  <pageSetup fitToHeight="1" fitToWidth="1" orientation="portrait" paperSize="9" scale="80" r:id="rId2"/>
  <ignoredErrors>
    <ignoredError sqref="L3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O56"/>
  <sheetViews>
    <sheetView workbookViewId="0" topLeftCell="A1">
      <selection activeCell="B1" sqref="B1"/>
    </sheetView>
  </sheetViews>
  <sheetFormatPr defaultColWidth="9.00390625" defaultRowHeight="13.5"/>
  <sheetData>
    <row r="1" ht="18.75">
      <c r="B1" s="2" t="s">
        <v>327</v>
      </c>
    </row>
    <row r="3" ht="13.5">
      <c r="B3" t="s">
        <v>178</v>
      </c>
    </row>
    <row r="5" spans="3:11" ht="13.5">
      <c r="C5" s="3" t="s">
        <v>62</v>
      </c>
      <c r="K5" s="3" t="s">
        <v>170</v>
      </c>
    </row>
    <row r="7" ht="13.5">
      <c r="B7" t="s">
        <v>179</v>
      </c>
    </row>
    <row r="8" spans="3:11" ht="13.5">
      <c r="C8" s="3" t="s">
        <v>63</v>
      </c>
      <c r="K8" s="3" t="s">
        <v>171</v>
      </c>
    </row>
    <row r="10" ht="13.5">
      <c r="B10" s="3" t="s">
        <v>182</v>
      </c>
    </row>
    <row r="11" ht="13.5">
      <c r="C11" s="3" t="s">
        <v>64</v>
      </c>
    </row>
    <row r="13" ht="13.5">
      <c r="C13" s="3" t="s">
        <v>65</v>
      </c>
    </row>
    <row r="15" ht="13.5">
      <c r="D15" t="s">
        <v>66</v>
      </c>
    </row>
    <row r="16" ht="13.5">
      <c r="D16" t="s">
        <v>67</v>
      </c>
    </row>
    <row r="18" spans="3:11" ht="13.5">
      <c r="C18" t="s">
        <v>68</v>
      </c>
      <c r="D18" s="3" t="s">
        <v>69</v>
      </c>
      <c r="K18" s="3" t="s">
        <v>172</v>
      </c>
    </row>
    <row r="20" spans="4:11" ht="13.5">
      <c r="D20" t="s">
        <v>291</v>
      </c>
      <c r="K20" s="3" t="s">
        <v>183</v>
      </c>
    </row>
    <row r="21" ht="13.5">
      <c r="D21" t="s">
        <v>197</v>
      </c>
    </row>
    <row r="23" ht="18.75">
      <c r="B23" s="2" t="s">
        <v>82</v>
      </c>
    </row>
    <row r="24" ht="13.5">
      <c r="B24" t="s">
        <v>187</v>
      </c>
    </row>
    <row r="25" spans="2:15" ht="13.5">
      <c r="B25" t="s">
        <v>70</v>
      </c>
      <c r="D25" t="s">
        <v>190</v>
      </c>
      <c r="O25" s="3" t="s">
        <v>173</v>
      </c>
    </row>
    <row r="27" ht="13.5">
      <c r="B27" s="3" t="s">
        <v>186</v>
      </c>
    </row>
    <row r="28" spans="2:4" ht="13.5">
      <c r="B28" t="s">
        <v>71</v>
      </c>
      <c r="D28" t="s">
        <v>191</v>
      </c>
    </row>
    <row r="30" spans="4:15" ht="13.5">
      <c r="D30" t="s">
        <v>193</v>
      </c>
      <c r="O30" s="3" t="s">
        <v>174</v>
      </c>
    </row>
    <row r="32" ht="13.5">
      <c r="B32" s="3" t="s">
        <v>185</v>
      </c>
    </row>
    <row r="33" spans="2:4" ht="13.5">
      <c r="B33" t="s">
        <v>72</v>
      </c>
      <c r="D33" t="s">
        <v>83</v>
      </c>
    </row>
    <row r="34" ht="13.5">
      <c r="B34" t="s">
        <v>159</v>
      </c>
    </row>
    <row r="35" ht="13.5">
      <c r="D35" t="s">
        <v>73</v>
      </c>
    </row>
    <row r="37" ht="13.5">
      <c r="D37" t="s">
        <v>74</v>
      </c>
    </row>
    <row r="39" ht="13.5">
      <c r="D39" t="s">
        <v>75</v>
      </c>
    </row>
    <row r="40" ht="13.5">
      <c r="O40" s="3" t="s">
        <v>175</v>
      </c>
    </row>
    <row r="41" ht="18.75">
      <c r="B41" s="2" t="s">
        <v>76</v>
      </c>
    </row>
    <row r="43" ht="13.5">
      <c r="B43" t="s">
        <v>187</v>
      </c>
    </row>
    <row r="44" spans="2:4" ht="13.5">
      <c r="B44" t="s">
        <v>77</v>
      </c>
      <c r="D44" t="s">
        <v>194</v>
      </c>
    </row>
    <row r="46" spans="4:15" ht="13.5">
      <c r="D46" t="s">
        <v>192</v>
      </c>
      <c r="O46" s="3" t="s">
        <v>176</v>
      </c>
    </row>
    <row r="48" ht="13.5">
      <c r="B48" t="s">
        <v>188</v>
      </c>
    </row>
    <row r="49" spans="2:4" ht="13.5">
      <c r="B49" t="s">
        <v>78</v>
      </c>
      <c r="D49" t="s">
        <v>196</v>
      </c>
    </row>
    <row r="51" spans="4:15" ht="13.5">
      <c r="D51" t="s">
        <v>195</v>
      </c>
      <c r="O51" s="3" t="s">
        <v>177</v>
      </c>
    </row>
    <row r="53" ht="13.5">
      <c r="B53" t="s">
        <v>189</v>
      </c>
    </row>
    <row r="54" spans="2:5" ht="13.5">
      <c r="B54" t="s">
        <v>79</v>
      </c>
      <c r="E54" t="s">
        <v>80</v>
      </c>
    </row>
    <row r="56" spans="5:15" ht="13.5">
      <c r="E56" t="s">
        <v>81</v>
      </c>
      <c r="O56" s="3" t="s">
        <v>184</v>
      </c>
    </row>
  </sheetData>
  <printOptions/>
  <pageMargins left="0.12" right="0.12" top="1" bottom="1" header="0.512" footer="0.512"/>
  <pageSetup fitToHeight="1" fitToWidth="1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J49"/>
  <sheetViews>
    <sheetView workbookViewId="0" topLeftCell="A22">
      <selection activeCell="L31" sqref="L31"/>
    </sheetView>
  </sheetViews>
  <sheetFormatPr defaultColWidth="9.00390625" defaultRowHeight="13.5"/>
  <sheetData>
    <row r="10" spans="1:8" ht="13.5">
      <c r="A10" s="1"/>
      <c r="H10" s="1"/>
    </row>
    <row r="11" ht="13.5">
      <c r="E11" t="s">
        <v>160</v>
      </c>
    </row>
    <row r="36" ht="18.75">
      <c r="A36" s="2" t="s">
        <v>352</v>
      </c>
    </row>
    <row r="37" spans="2:10" ht="13.5">
      <c r="B37" t="s">
        <v>224</v>
      </c>
      <c r="J37" s="3" t="s">
        <v>198</v>
      </c>
    </row>
    <row r="38" ht="13.5">
      <c r="C38" t="s">
        <v>287</v>
      </c>
    </row>
    <row r="40" spans="2:10" ht="13.5">
      <c r="B40" t="s">
        <v>91</v>
      </c>
      <c r="J40" s="3" t="s">
        <v>199</v>
      </c>
    </row>
    <row r="41" ht="13.5">
      <c r="C41" t="s">
        <v>227</v>
      </c>
    </row>
    <row r="42" spans="2:10" ht="13.5">
      <c r="B42" t="s">
        <v>84</v>
      </c>
      <c r="J42" s="3" t="s">
        <v>200</v>
      </c>
    </row>
    <row r="43" ht="13.5">
      <c r="B43" t="s">
        <v>225</v>
      </c>
    </row>
    <row r="44" ht="13.5">
      <c r="B44" t="s">
        <v>226</v>
      </c>
    </row>
    <row r="45" ht="13.5">
      <c r="B45" t="s">
        <v>24</v>
      </c>
    </row>
    <row r="47" spans="2:10" ht="13.5">
      <c r="B47" t="s">
        <v>90</v>
      </c>
      <c r="J47" s="3" t="s">
        <v>201</v>
      </c>
    </row>
    <row r="48" ht="13.5">
      <c r="C48" t="s">
        <v>321</v>
      </c>
    </row>
    <row r="49" spans="2:10" ht="13.5">
      <c r="B49" t="s">
        <v>92</v>
      </c>
      <c r="J49" s="3" t="s">
        <v>202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L98"/>
  <sheetViews>
    <sheetView workbookViewId="0" topLeftCell="A40">
      <selection activeCell="H124" sqref="H124"/>
    </sheetView>
  </sheetViews>
  <sheetFormatPr defaultColWidth="9.00390625" defaultRowHeight="13.5"/>
  <sheetData>
    <row r="8" spans="1:8" ht="13.5">
      <c r="A8" s="1"/>
      <c r="H8" s="1"/>
    </row>
    <row r="32" ht="18.75">
      <c r="A32" s="2" t="s">
        <v>353</v>
      </c>
    </row>
    <row r="33" ht="13.5">
      <c r="B33" t="s">
        <v>230</v>
      </c>
    </row>
    <row r="34" spans="2:12" ht="13.5">
      <c r="B34" t="s">
        <v>113</v>
      </c>
      <c r="L34" s="3" t="s">
        <v>203</v>
      </c>
    </row>
    <row r="35" ht="13.5">
      <c r="B35" t="s">
        <v>229</v>
      </c>
    </row>
    <row r="36" ht="13.5">
      <c r="B36" t="s">
        <v>86</v>
      </c>
    </row>
    <row r="38" spans="2:12" ht="13.5">
      <c r="B38" t="s">
        <v>103</v>
      </c>
      <c r="L38" s="3" t="s">
        <v>204</v>
      </c>
    </row>
    <row r="39" ht="13.5">
      <c r="B39" t="s">
        <v>323</v>
      </c>
    </row>
    <row r="41" spans="2:12" ht="13.5">
      <c r="B41" t="s">
        <v>104</v>
      </c>
      <c r="L41" s="3" t="s">
        <v>205</v>
      </c>
    </row>
    <row r="42" ht="13.5">
      <c r="B42" t="s">
        <v>322</v>
      </c>
    </row>
    <row r="45" spans="2:10" ht="13.5">
      <c r="B45" t="s">
        <v>97</v>
      </c>
      <c r="J45" s="3" t="s">
        <v>206</v>
      </c>
    </row>
    <row r="46" ht="13.5">
      <c r="B46" t="s">
        <v>231</v>
      </c>
    </row>
    <row r="48" spans="2:10" ht="13.5">
      <c r="B48" t="s">
        <v>98</v>
      </c>
      <c r="J48" s="3" t="s">
        <v>207</v>
      </c>
    </row>
    <row r="49" ht="13.5">
      <c r="B49" t="s">
        <v>232</v>
      </c>
    </row>
    <row r="51" spans="2:10" ht="13.5">
      <c r="B51" t="s">
        <v>96</v>
      </c>
      <c r="J51" s="3" t="s">
        <v>208</v>
      </c>
    </row>
    <row r="52" ht="13.5">
      <c r="B52" t="s">
        <v>307</v>
      </c>
    </row>
    <row r="54" spans="2:10" ht="13.5">
      <c r="B54" t="s">
        <v>147</v>
      </c>
      <c r="J54" s="3" t="s">
        <v>209</v>
      </c>
    </row>
    <row r="56" spans="2:10" ht="13.5">
      <c r="B56" t="s">
        <v>94</v>
      </c>
      <c r="J56" s="3" t="s">
        <v>210</v>
      </c>
    </row>
    <row r="58" spans="2:10" ht="13.5">
      <c r="B58" t="s">
        <v>101</v>
      </c>
      <c r="J58" s="3" t="s">
        <v>211</v>
      </c>
    </row>
    <row r="59" ht="13.5">
      <c r="B59" t="s">
        <v>106</v>
      </c>
    </row>
    <row r="60" spans="2:10" ht="13.5">
      <c r="B60" t="s">
        <v>95</v>
      </c>
      <c r="J60" s="3" t="s">
        <v>212</v>
      </c>
    </row>
    <row r="62" spans="2:10" ht="13.5">
      <c r="B62" t="s">
        <v>100</v>
      </c>
      <c r="J62" s="3" t="s">
        <v>213</v>
      </c>
    </row>
    <row r="63" ht="13.5">
      <c r="B63" t="s">
        <v>109</v>
      </c>
    </row>
    <row r="64" ht="13.5">
      <c r="B64" t="s">
        <v>233</v>
      </c>
    </row>
    <row r="65" ht="13.5">
      <c r="B65" t="s">
        <v>99</v>
      </c>
    </row>
    <row r="66" ht="13.5">
      <c r="B66" t="s">
        <v>148</v>
      </c>
    </row>
    <row r="67" spans="2:10" ht="13.5">
      <c r="B67" t="s">
        <v>234</v>
      </c>
      <c r="J67" s="3" t="s">
        <v>214</v>
      </c>
    </row>
    <row r="68" ht="13.5">
      <c r="C68" t="s">
        <v>313</v>
      </c>
    </row>
    <row r="69" spans="2:10" ht="13.5">
      <c r="B69" t="s">
        <v>255</v>
      </c>
      <c r="J69" s="3" t="s">
        <v>215</v>
      </c>
    </row>
    <row r="71" spans="2:10" ht="13.5">
      <c r="B71" t="s">
        <v>256</v>
      </c>
      <c r="J71" s="3" t="s">
        <v>216</v>
      </c>
    </row>
    <row r="73" spans="2:10" ht="13.5">
      <c r="B73" t="s">
        <v>257</v>
      </c>
      <c r="J73" s="3" t="s">
        <v>217</v>
      </c>
    </row>
    <row r="76" spans="2:10" ht="13.5">
      <c r="B76" t="s">
        <v>258</v>
      </c>
      <c r="J76" s="3" t="s">
        <v>218</v>
      </c>
    </row>
    <row r="79" ht="13.5">
      <c r="B79" t="s">
        <v>235</v>
      </c>
    </row>
    <row r="80" spans="2:10" ht="13.5">
      <c r="B80" t="s">
        <v>93</v>
      </c>
      <c r="J80" s="3" t="s">
        <v>219</v>
      </c>
    </row>
    <row r="81" ht="13.5">
      <c r="B81" t="s">
        <v>102</v>
      </c>
    </row>
    <row r="82" ht="13.5">
      <c r="B82" t="s">
        <v>143</v>
      </c>
    </row>
    <row r="84" spans="2:10" ht="13.5">
      <c r="B84" t="s">
        <v>144</v>
      </c>
      <c r="J84" s="3" t="s">
        <v>220</v>
      </c>
    </row>
    <row r="98" ht="13.5">
      <c r="L98" s="4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F24" sqref="F24"/>
    </sheetView>
  </sheetViews>
  <sheetFormatPr defaultColWidth="9.00390625" defaultRowHeight="13.5"/>
  <sheetData>
    <row r="1" ht="18.75">
      <c r="A1" s="2" t="s">
        <v>354</v>
      </c>
    </row>
    <row r="2" spans="2:10" ht="13.5">
      <c r="B2" t="s">
        <v>105</v>
      </c>
      <c r="J2" s="3" t="s">
        <v>221</v>
      </c>
    </row>
    <row r="3" ht="13.5">
      <c r="B3" t="s">
        <v>106</v>
      </c>
    </row>
    <row r="4" ht="13.5">
      <c r="B4" t="s">
        <v>107</v>
      </c>
    </row>
    <row r="6" spans="2:10" ht="13.5">
      <c r="B6" t="s">
        <v>108</v>
      </c>
      <c r="J6" s="3" t="s">
        <v>222</v>
      </c>
    </row>
    <row r="7" ht="13.5">
      <c r="B7" t="s">
        <v>109</v>
      </c>
    </row>
    <row r="8" ht="13.5">
      <c r="B8" t="s">
        <v>110</v>
      </c>
    </row>
    <row r="10" spans="2:10" ht="13.5">
      <c r="B10" t="s">
        <v>111</v>
      </c>
      <c r="J10" s="3" t="s">
        <v>223</v>
      </c>
    </row>
    <row r="11" ht="13.5">
      <c r="C11" t="s">
        <v>315</v>
      </c>
    </row>
    <row r="12" spans="2:10" ht="13.5">
      <c r="B12" t="s">
        <v>112</v>
      </c>
      <c r="J12" s="3" t="s">
        <v>228</v>
      </c>
    </row>
    <row r="13" ht="13.5">
      <c r="C13" t="s">
        <v>316</v>
      </c>
    </row>
    <row r="14" spans="2:10" ht="13.5">
      <c r="B14" t="s">
        <v>261</v>
      </c>
      <c r="J14" s="3" t="s">
        <v>241</v>
      </c>
    </row>
    <row r="15" ht="13.5">
      <c r="C15" t="s">
        <v>317</v>
      </c>
    </row>
    <row r="16" spans="2:10" ht="13.5">
      <c r="B16" s="4" t="s">
        <v>262</v>
      </c>
      <c r="J16" s="3" t="s">
        <v>263</v>
      </c>
    </row>
    <row r="17" ht="13.5">
      <c r="C17" t="s">
        <v>318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98"/>
  <sheetViews>
    <sheetView workbookViewId="0" topLeftCell="A69">
      <selection activeCell="E88" sqref="E88"/>
    </sheetView>
  </sheetViews>
  <sheetFormatPr defaultColWidth="9.00390625" defaultRowHeight="13.5"/>
  <sheetData>
    <row r="2" ht="18.75">
      <c r="A2" s="2" t="s">
        <v>339</v>
      </c>
    </row>
    <row r="4" ht="13.5">
      <c r="B4" t="s">
        <v>340</v>
      </c>
    </row>
    <row r="5" ht="13.5">
      <c r="B5" t="s">
        <v>341</v>
      </c>
    </row>
    <row r="6" ht="13.5">
      <c r="B6" t="s">
        <v>342</v>
      </c>
    </row>
    <row r="7" ht="13.5">
      <c r="B7" t="s">
        <v>351</v>
      </c>
    </row>
    <row r="8" ht="13.5">
      <c r="B8" t="s">
        <v>343</v>
      </c>
    </row>
    <row r="9" ht="13.5">
      <c r="B9" t="s">
        <v>345</v>
      </c>
    </row>
    <row r="10" ht="13.5">
      <c r="B10" t="s">
        <v>344</v>
      </c>
    </row>
    <row r="56" ht="13.5">
      <c r="F56" t="s">
        <v>314</v>
      </c>
    </row>
    <row r="80" ht="13.5">
      <c r="C80" t="s">
        <v>346</v>
      </c>
    </row>
    <row r="81" ht="13.5">
      <c r="C81" t="s">
        <v>347</v>
      </c>
    </row>
    <row r="82" ht="13.5">
      <c r="C82" t="s">
        <v>348</v>
      </c>
    </row>
    <row r="83" ht="13.5">
      <c r="C83" t="s">
        <v>349</v>
      </c>
    </row>
    <row r="84" ht="13.5">
      <c r="C84" t="s">
        <v>359</v>
      </c>
    </row>
    <row r="85" ht="13.5">
      <c r="C85" t="s">
        <v>350</v>
      </c>
    </row>
    <row r="91" ht="18.75">
      <c r="A91" s="2" t="s">
        <v>355</v>
      </c>
    </row>
    <row r="93" ht="13.5">
      <c r="B93" t="s">
        <v>332</v>
      </c>
    </row>
    <row r="94" spans="2:7" ht="13.5">
      <c r="B94" t="s">
        <v>324</v>
      </c>
      <c r="G94" s="3" t="s">
        <v>264</v>
      </c>
    </row>
    <row r="95" ht="13.5">
      <c r="C95" t="s">
        <v>358</v>
      </c>
    </row>
    <row r="96" ht="13.5">
      <c r="C96" t="s">
        <v>252</v>
      </c>
    </row>
    <row r="97" ht="13.5">
      <c r="C97" t="s">
        <v>242</v>
      </c>
    </row>
    <row r="98" ht="13.5">
      <c r="C98" t="s">
        <v>247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2005-10-22T08:17:13Z</cp:lastPrinted>
  <dcterms:created xsi:type="dcterms:W3CDTF">1997-01-08T22:48:59Z</dcterms:created>
  <dcterms:modified xsi:type="dcterms:W3CDTF">2005-10-23T08:48:28Z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